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Central-Metro-Shares\UMMC-Business\SHAREDIR\Food Service\Patient Services\2020-2021 Items\"/>
    </mc:Choice>
  </mc:AlternateContent>
  <xr:revisionPtr revIDLastSave="0" documentId="13_ncr:1_{A1A2D850-E998-45AE-A51F-87EEF3709B03}" xr6:coauthVersionLast="41" xr6:coauthVersionMax="41" xr10:uidLastSave="{00000000-0000-0000-0000-000000000000}"/>
  <bookViews>
    <workbookView xWindow="-21720" yWindow="-2025" windowWidth="21840" windowHeight="13140" firstSheet="6" activeTab="18" xr2:uid="{45E8BC4C-7A4E-424B-BA28-4D0B91B7F39C}"/>
  </bookViews>
  <sheets>
    <sheet name="Cover Sheet" sheetId="26" r:id="rId1"/>
    <sheet name="Weekly Usage" sheetId="25" state="hidden" r:id="rId2"/>
    <sheet name="2-A" sheetId="22" r:id="rId3"/>
    <sheet name="3-C" sheetId="21" r:id="rId4"/>
    <sheet name="4-ICU FL" sheetId="20" state="hidden" r:id="rId5"/>
    <sheet name="4-A1" sheetId="19" r:id="rId6"/>
    <sheet name="4-A2" sheetId="18" r:id="rId7"/>
    <sheet name="4-C" sheetId="17" r:id="rId8"/>
    <sheet name="4-D" sheetId="16" r:id="rId9"/>
    <sheet name="4-E" sheetId="15" r:id="rId10"/>
    <sheet name="5-Library" sheetId="14" state="hidden" r:id="rId11"/>
    <sheet name="5-A" sheetId="13" r:id="rId12"/>
    <sheet name="5-B" sheetId="12" r:id="rId13"/>
    <sheet name="5-C1" sheetId="11" r:id="rId14"/>
    <sheet name="5-C2" sheetId="10" r:id="rId15"/>
    <sheet name="6-A" sheetId="9" r:id="rId16"/>
    <sheet name="6-B" sheetId="7" r:id="rId17"/>
    <sheet name="6-C" sheetId="8" r:id="rId18"/>
    <sheet name="6-D" sheetId="27" r:id="rId19"/>
    <sheet name="7-A" sheetId="6" r:id="rId20"/>
    <sheet name="7-B" sheetId="5" r:id="rId21"/>
    <sheet name="7-C" sheetId="4" r:id="rId22"/>
    <sheet name="7-D" sheetId="3" r:id="rId23"/>
    <sheet name="Dialysis" sheetId="23" r:id="rId24"/>
    <sheet name="ER Obs" sheetId="24" r:id="rId25"/>
    <sheet name="Master" sheetId="1" state="hidden" r:id="rId26"/>
    <sheet name="Data &amp; Table" sheetId="2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1" i="27" l="1"/>
  <c r="H61" i="27"/>
  <c r="G61" i="27"/>
  <c r="F61" i="27" s="1"/>
  <c r="D61" i="27"/>
  <c r="C61" i="27"/>
  <c r="Q59" i="27"/>
  <c r="H59" i="27"/>
  <c r="F59" i="27" s="1"/>
  <c r="R59" i="27" s="1"/>
  <c r="G59" i="27"/>
  <c r="D59" i="27"/>
  <c r="C59" i="27"/>
  <c r="Q58" i="27"/>
  <c r="H58" i="27"/>
  <c r="F58" i="27" s="1"/>
  <c r="G58" i="27"/>
  <c r="D58" i="27"/>
  <c r="C58" i="27"/>
  <c r="R57" i="27"/>
  <c r="Q57" i="27"/>
  <c r="H57" i="27"/>
  <c r="G57" i="27"/>
  <c r="F57" i="27"/>
  <c r="D57" i="27"/>
  <c r="C57" i="27"/>
  <c r="Q56" i="27"/>
  <c r="H56" i="27"/>
  <c r="F56" i="27" s="1"/>
  <c r="R56" i="27" s="1"/>
  <c r="G56" i="27"/>
  <c r="D56" i="27"/>
  <c r="C56" i="27"/>
  <c r="Q55" i="27"/>
  <c r="R55" i="27" s="1"/>
  <c r="H55" i="27"/>
  <c r="G55" i="27"/>
  <c r="F55" i="27"/>
  <c r="D55" i="27"/>
  <c r="C55" i="27"/>
  <c r="Q54" i="27"/>
  <c r="R54" i="27" s="1"/>
  <c r="H54" i="27"/>
  <c r="G54" i="27"/>
  <c r="F54" i="27" s="1"/>
  <c r="D54" i="27"/>
  <c r="C54" i="27"/>
  <c r="Q53" i="27"/>
  <c r="H53" i="27"/>
  <c r="F53" i="27" s="1"/>
  <c r="R53" i="27" s="1"/>
  <c r="G53" i="27"/>
  <c r="D53" i="27"/>
  <c r="C53" i="27"/>
  <c r="Q52" i="27"/>
  <c r="H52" i="27"/>
  <c r="F52" i="27" s="1"/>
  <c r="G52" i="27"/>
  <c r="D52" i="27"/>
  <c r="C52" i="27"/>
  <c r="R51" i="27"/>
  <c r="Q51" i="27"/>
  <c r="H51" i="27"/>
  <c r="G51" i="27"/>
  <c r="F51" i="27"/>
  <c r="D51" i="27"/>
  <c r="C51" i="27"/>
  <c r="Q50" i="27"/>
  <c r="H50" i="27"/>
  <c r="F50" i="27" s="1"/>
  <c r="R50" i="27" s="1"/>
  <c r="G50" i="27"/>
  <c r="D50" i="27"/>
  <c r="C50" i="27"/>
  <c r="Q49" i="27"/>
  <c r="R49" i="27" s="1"/>
  <c r="H49" i="27"/>
  <c r="G49" i="27"/>
  <c r="F49" i="27"/>
  <c r="D49" i="27"/>
  <c r="C49" i="27"/>
  <c r="Q48" i="27"/>
  <c r="H48" i="27"/>
  <c r="G48" i="27"/>
  <c r="F48" i="27" s="1"/>
  <c r="D48" i="27"/>
  <c r="C48" i="27"/>
  <c r="Q46" i="27"/>
  <c r="H46" i="27"/>
  <c r="F46" i="27" s="1"/>
  <c r="R46" i="27" s="1"/>
  <c r="G46" i="27"/>
  <c r="D46" i="27"/>
  <c r="C46" i="27"/>
  <c r="Q45" i="27"/>
  <c r="H45" i="27"/>
  <c r="F45" i="27" s="1"/>
  <c r="G45" i="27"/>
  <c r="D45" i="27"/>
  <c r="C45" i="27"/>
  <c r="H44" i="27"/>
  <c r="F44" i="27" s="1"/>
  <c r="G44" i="27"/>
  <c r="D44" i="27"/>
  <c r="C44" i="27"/>
  <c r="Q43" i="27"/>
  <c r="H43" i="27"/>
  <c r="F43" i="27" s="1"/>
  <c r="G43" i="27"/>
  <c r="D43" i="27"/>
  <c r="C43" i="27"/>
  <c r="R42" i="27"/>
  <c r="Q42" i="27"/>
  <c r="H42" i="27"/>
  <c r="G42" i="27"/>
  <c r="F42" i="27"/>
  <c r="D42" i="27"/>
  <c r="C42" i="27"/>
  <c r="Q41" i="27"/>
  <c r="H41" i="27"/>
  <c r="F41" i="27" s="1"/>
  <c r="R41" i="27" s="1"/>
  <c r="G41" i="27"/>
  <c r="D41" i="27"/>
  <c r="C41" i="27"/>
  <c r="Q40" i="27"/>
  <c r="R40" i="27" s="1"/>
  <c r="H40" i="27"/>
  <c r="G40" i="27"/>
  <c r="F40" i="27"/>
  <c r="D40" i="27"/>
  <c r="C40" i="27"/>
  <c r="Q39" i="27"/>
  <c r="H39" i="27"/>
  <c r="G39" i="27"/>
  <c r="F39" i="27" s="1"/>
  <c r="D39" i="27"/>
  <c r="C39" i="27"/>
  <c r="Q38" i="27"/>
  <c r="H38" i="27"/>
  <c r="F38" i="27" s="1"/>
  <c r="R38" i="27" s="1"/>
  <c r="G38" i="27"/>
  <c r="D38" i="27"/>
  <c r="C38" i="27"/>
  <c r="Q37" i="27"/>
  <c r="H37" i="27"/>
  <c r="F37" i="27" s="1"/>
  <c r="G37" i="27"/>
  <c r="D37" i="27"/>
  <c r="C37" i="27"/>
  <c r="R36" i="27"/>
  <c r="Q36" i="27"/>
  <c r="H36" i="27"/>
  <c r="G36" i="27"/>
  <c r="F36" i="27"/>
  <c r="D36" i="27"/>
  <c r="C36" i="27"/>
  <c r="Q35" i="27"/>
  <c r="H35" i="27"/>
  <c r="F35" i="27" s="1"/>
  <c r="R35" i="27" s="1"/>
  <c r="G35" i="27"/>
  <c r="D35" i="27"/>
  <c r="C35" i="27"/>
  <c r="Q34" i="27"/>
  <c r="R34" i="27" s="1"/>
  <c r="H34" i="27"/>
  <c r="G34" i="27"/>
  <c r="F34" i="27"/>
  <c r="D34" i="27"/>
  <c r="C34" i="27"/>
  <c r="Q33" i="27"/>
  <c r="R33" i="27" s="1"/>
  <c r="H33" i="27"/>
  <c r="G33" i="27"/>
  <c r="F33" i="27" s="1"/>
  <c r="D33" i="27"/>
  <c r="C33" i="27"/>
  <c r="Q32" i="27"/>
  <c r="H32" i="27"/>
  <c r="F32" i="27" s="1"/>
  <c r="R32" i="27" s="1"/>
  <c r="G32" i="27"/>
  <c r="D32" i="27"/>
  <c r="C32" i="27"/>
  <c r="Q30" i="27"/>
  <c r="H30" i="27"/>
  <c r="F30" i="27" s="1"/>
  <c r="G30" i="27"/>
  <c r="D30" i="27"/>
  <c r="C30" i="27"/>
  <c r="R29" i="27"/>
  <c r="Q29" i="27"/>
  <c r="H29" i="27"/>
  <c r="G29" i="27"/>
  <c r="F29" i="27"/>
  <c r="D29" i="27"/>
  <c r="C29" i="27"/>
  <c r="Q28" i="27"/>
  <c r="H28" i="27"/>
  <c r="F28" i="27" s="1"/>
  <c r="R28" i="27" s="1"/>
  <c r="G28" i="27"/>
  <c r="D28" i="27"/>
  <c r="C28" i="27"/>
  <c r="Q27" i="27"/>
  <c r="R27" i="27" s="1"/>
  <c r="H27" i="27"/>
  <c r="G27" i="27"/>
  <c r="F27" i="27"/>
  <c r="D27" i="27"/>
  <c r="C27" i="27"/>
  <c r="Q26" i="27"/>
  <c r="H26" i="27"/>
  <c r="G26" i="27"/>
  <c r="F26" i="27" s="1"/>
  <c r="D26" i="27"/>
  <c r="C26" i="27"/>
  <c r="Q25" i="27"/>
  <c r="H25" i="27"/>
  <c r="F25" i="27" s="1"/>
  <c r="R25" i="27" s="1"/>
  <c r="G25" i="27"/>
  <c r="D25" i="27"/>
  <c r="C25" i="27"/>
  <c r="Q24" i="27"/>
  <c r="H24" i="27"/>
  <c r="F24" i="27" s="1"/>
  <c r="G24" i="27"/>
  <c r="D24" i="27"/>
  <c r="C24" i="27"/>
  <c r="R23" i="27"/>
  <c r="Q23" i="27"/>
  <c r="H23" i="27"/>
  <c r="G23" i="27"/>
  <c r="F23" i="27"/>
  <c r="D23" i="27"/>
  <c r="C23" i="27"/>
  <c r="Q22" i="27"/>
  <c r="H22" i="27"/>
  <c r="F22" i="27" s="1"/>
  <c r="R22" i="27" s="1"/>
  <c r="G22" i="27"/>
  <c r="D22" i="27"/>
  <c r="C22" i="27"/>
  <c r="Q20" i="27"/>
  <c r="R20" i="27" s="1"/>
  <c r="H20" i="27"/>
  <c r="G20" i="27"/>
  <c r="F20" i="27"/>
  <c r="D20" i="27"/>
  <c r="C20" i="27"/>
  <c r="Q19" i="27"/>
  <c r="R19" i="27" s="1"/>
  <c r="H19" i="27"/>
  <c r="G19" i="27"/>
  <c r="F19" i="27" s="1"/>
  <c r="D19" i="27"/>
  <c r="C19" i="27"/>
  <c r="Q18" i="27"/>
  <c r="H18" i="27"/>
  <c r="F18" i="27" s="1"/>
  <c r="R18" i="27" s="1"/>
  <c r="G18" i="27"/>
  <c r="D18" i="27"/>
  <c r="C18" i="27"/>
  <c r="Q17" i="27"/>
  <c r="H17" i="27"/>
  <c r="F17" i="27" s="1"/>
  <c r="G17" i="27"/>
  <c r="D17" i="27"/>
  <c r="C17" i="27"/>
  <c r="R15" i="27"/>
  <c r="Q15" i="27"/>
  <c r="H15" i="27"/>
  <c r="G15" i="27"/>
  <c r="F15" i="27"/>
  <c r="D15" i="27"/>
  <c r="C15" i="27"/>
  <c r="Q14" i="27"/>
  <c r="H14" i="27"/>
  <c r="F14" i="27" s="1"/>
  <c r="R14" i="27" s="1"/>
  <c r="G14" i="27"/>
  <c r="D14" i="27"/>
  <c r="C14" i="27"/>
  <c r="Q13" i="27"/>
  <c r="R13" i="27" s="1"/>
  <c r="H13" i="27"/>
  <c r="G13" i="27"/>
  <c r="F13" i="27"/>
  <c r="D13" i="27"/>
  <c r="C13" i="27"/>
  <c r="Q12" i="27"/>
  <c r="H12" i="27"/>
  <c r="G12" i="27"/>
  <c r="F12" i="27" s="1"/>
  <c r="D12" i="27"/>
  <c r="C12" i="27"/>
  <c r="Q11" i="27"/>
  <c r="H11" i="27"/>
  <c r="F11" i="27" s="1"/>
  <c r="R11" i="27" s="1"/>
  <c r="G11" i="27"/>
  <c r="D11" i="27"/>
  <c r="C11" i="27"/>
  <c r="Q10" i="27"/>
  <c r="H10" i="27"/>
  <c r="F10" i="27" s="1"/>
  <c r="G10" i="27"/>
  <c r="D10" i="27"/>
  <c r="C10" i="27"/>
  <c r="R9" i="27"/>
  <c r="Q9" i="27"/>
  <c r="H9" i="27"/>
  <c r="G9" i="27"/>
  <c r="F9" i="27"/>
  <c r="D9" i="27"/>
  <c r="C9" i="27"/>
  <c r="Q8" i="27"/>
  <c r="H8" i="27"/>
  <c r="F8" i="27" s="1"/>
  <c r="R8" i="27" s="1"/>
  <c r="G8" i="27"/>
  <c r="D8" i="27"/>
  <c r="C8" i="27"/>
  <c r="Q7" i="27"/>
  <c r="Q62" i="27" s="1"/>
  <c r="H7" i="27"/>
  <c r="G7" i="27"/>
  <c r="F7" i="27"/>
  <c r="D7" i="27"/>
  <c r="C7" i="27"/>
  <c r="J3" i="27"/>
  <c r="J4" i="27" s="1"/>
  <c r="R17" i="27" l="1"/>
  <c r="R30" i="27"/>
  <c r="R43" i="27"/>
  <c r="R52" i="27"/>
  <c r="R12" i="27"/>
  <c r="R26" i="27"/>
  <c r="R39" i="27"/>
  <c r="R48" i="27"/>
  <c r="R61" i="27"/>
  <c r="R10" i="27"/>
  <c r="R24" i="27"/>
  <c r="R37" i="27"/>
  <c r="R45" i="27"/>
  <c r="R58" i="27"/>
  <c r="K3" i="27"/>
  <c r="R7" i="27"/>
  <c r="R62" i="27" s="1"/>
  <c r="R44" i="24"/>
  <c r="Q44" i="24"/>
  <c r="H44" i="24"/>
  <c r="G44" i="24"/>
  <c r="D44" i="24"/>
  <c r="C44" i="24"/>
  <c r="R44" i="6"/>
  <c r="Q44" i="6"/>
  <c r="H44" i="6"/>
  <c r="G44" i="6"/>
  <c r="D44" i="6"/>
  <c r="C44" i="6"/>
  <c r="H44" i="8"/>
  <c r="G44" i="8"/>
  <c r="D44" i="8"/>
  <c r="C44" i="8"/>
  <c r="H44" i="7"/>
  <c r="G44" i="7"/>
  <c r="D44" i="7"/>
  <c r="C44" i="7"/>
  <c r="Q44" i="7"/>
  <c r="X44" i="25" s="1"/>
  <c r="R44" i="9"/>
  <c r="Q44" i="9"/>
  <c r="H44" i="9"/>
  <c r="G44" i="9"/>
  <c r="D44" i="9"/>
  <c r="C44" i="9"/>
  <c r="R44" i="12"/>
  <c r="Q44" i="12"/>
  <c r="H44" i="12"/>
  <c r="G44" i="12"/>
  <c r="D44" i="12"/>
  <c r="C44" i="12"/>
  <c r="R44" i="13"/>
  <c r="Q44" i="13"/>
  <c r="H44" i="13"/>
  <c r="G44" i="13"/>
  <c r="F44" i="13" s="1"/>
  <c r="D44" i="13"/>
  <c r="C44" i="13"/>
  <c r="R44" i="15"/>
  <c r="Q44" i="15"/>
  <c r="H44" i="15"/>
  <c r="G44" i="15"/>
  <c r="D44" i="15"/>
  <c r="C44" i="15"/>
  <c r="R44" i="16"/>
  <c r="Q44" i="16"/>
  <c r="H44" i="16"/>
  <c r="G44" i="16"/>
  <c r="D44" i="16"/>
  <c r="C44" i="16"/>
  <c r="R44" i="17"/>
  <c r="Q44" i="17"/>
  <c r="H44" i="17"/>
  <c r="G44" i="17"/>
  <c r="D44" i="17"/>
  <c r="C44" i="17"/>
  <c r="R44" i="18"/>
  <c r="Q44" i="18"/>
  <c r="H44" i="18"/>
  <c r="G44" i="18"/>
  <c r="D44" i="18"/>
  <c r="C44" i="18"/>
  <c r="R44" i="19"/>
  <c r="Q44" i="19"/>
  <c r="H44" i="19"/>
  <c r="G44" i="19"/>
  <c r="D44" i="19"/>
  <c r="C44" i="19"/>
  <c r="R44" i="22"/>
  <c r="Q44" i="22"/>
  <c r="H44" i="22"/>
  <c r="G44" i="22"/>
  <c r="D44" i="22"/>
  <c r="C44" i="22"/>
  <c r="Q44" i="5"/>
  <c r="H44" i="5"/>
  <c r="G44" i="5"/>
  <c r="F44" i="5" s="1"/>
  <c r="R44" i="5" s="1"/>
  <c r="D44" i="5"/>
  <c r="C44" i="5"/>
  <c r="R44" i="4"/>
  <c r="Q44" i="4"/>
  <c r="H44" i="4"/>
  <c r="G44" i="4"/>
  <c r="D44" i="4"/>
  <c r="C44" i="4"/>
  <c r="AC43" i="25"/>
  <c r="AC45" i="25"/>
  <c r="AB43" i="25"/>
  <c r="AB44" i="25"/>
  <c r="AA43" i="25"/>
  <c r="AA44" i="25"/>
  <c r="Z43" i="25"/>
  <c r="Z44" i="25"/>
  <c r="Y43" i="25"/>
  <c r="W43" i="25"/>
  <c r="W44" i="25"/>
  <c r="V43" i="25"/>
  <c r="V44" i="25"/>
  <c r="U43" i="25"/>
  <c r="U44" i="25"/>
  <c r="T43" i="25"/>
  <c r="T44" i="25"/>
  <c r="S43" i="25"/>
  <c r="S44" i="25"/>
  <c r="R44" i="25"/>
  <c r="Q43" i="25"/>
  <c r="Q44" i="25"/>
  <c r="P43" i="25"/>
  <c r="P44" i="25"/>
  <c r="N43" i="25"/>
  <c r="N44" i="25"/>
  <c r="M43" i="25"/>
  <c r="M44" i="25"/>
  <c r="L43" i="25"/>
  <c r="L44" i="25"/>
  <c r="L45" i="25"/>
  <c r="J43" i="25"/>
  <c r="J44" i="25"/>
  <c r="AE41" i="25"/>
  <c r="AE42" i="25"/>
  <c r="AE43" i="25"/>
  <c r="AD42" i="25"/>
  <c r="AD43" i="25"/>
  <c r="AD44" i="25"/>
  <c r="AC41" i="25"/>
  <c r="AC42" i="25"/>
  <c r="AB41" i="25"/>
  <c r="AB42" i="25"/>
  <c r="Q44" i="3"/>
  <c r="AC44" i="25" s="1"/>
  <c r="H44" i="3"/>
  <c r="F44" i="3" s="1"/>
  <c r="G44" i="3"/>
  <c r="D44" i="3"/>
  <c r="C44" i="3"/>
  <c r="K4" i="27" l="1"/>
  <c r="L3" i="27"/>
  <c r="F44" i="24"/>
  <c r="F44" i="6"/>
  <c r="F44" i="8"/>
  <c r="F44" i="7"/>
  <c r="R44" i="7"/>
  <c r="F44" i="9"/>
  <c r="F44" i="12"/>
  <c r="F44" i="15"/>
  <c r="F44" i="16"/>
  <c r="F44" i="17"/>
  <c r="F44" i="18"/>
  <c r="F44" i="19"/>
  <c r="F44" i="22"/>
  <c r="F44" i="4"/>
  <c r="R44" i="3"/>
  <c r="L4" i="27" l="1"/>
  <c r="M3" i="27"/>
  <c r="E5" i="26"/>
  <c r="N3" i="27" l="1"/>
  <c r="M4" i="27"/>
  <c r="J3" i="1"/>
  <c r="J3" i="24"/>
  <c r="J3" i="23"/>
  <c r="J3" i="3"/>
  <c r="J3" i="4"/>
  <c r="J3" i="5"/>
  <c r="J3" i="6"/>
  <c r="J3" i="8"/>
  <c r="J3" i="7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E6" i="26"/>
  <c r="D6" i="26"/>
  <c r="Q17" i="1"/>
  <c r="Q18" i="1"/>
  <c r="Q19" i="1"/>
  <c r="Q17" i="24"/>
  <c r="AE17" i="25" s="1"/>
  <c r="Q18" i="24"/>
  <c r="Q19" i="24"/>
  <c r="Q17" i="23"/>
  <c r="Q18" i="23"/>
  <c r="AD18" i="25" s="1"/>
  <c r="Q19" i="23"/>
  <c r="Q17" i="3"/>
  <c r="AC17" i="25" s="1"/>
  <c r="Q18" i="3"/>
  <c r="Q19" i="3"/>
  <c r="AC19" i="25" s="1"/>
  <c r="Q17" i="4"/>
  <c r="Q18" i="4"/>
  <c r="AB18" i="25" s="1"/>
  <c r="Q19" i="4"/>
  <c r="Q17" i="5"/>
  <c r="AA17" i="25" s="1"/>
  <c r="Q18" i="5"/>
  <c r="Q19" i="5"/>
  <c r="AA19" i="25" s="1"/>
  <c r="Q17" i="6"/>
  <c r="Q18" i="6"/>
  <c r="Z18" i="25" s="1"/>
  <c r="Q19" i="6"/>
  <c r="Q17" i="8"/>
  <c r="Y17" i="25" s="1"/>
  <c r="Q18" i="8"/>
  <c r="Y18" i="25" s="1"/>
  <c r="Q19" i="8"/>
  <c r="Q17" i="7"/>
  <c r="Q18" i="7"/>
  <c r="X18" i="25" s="1"/>
  <c r="Q19" i="7"/>
  <c r="Q17" i="9"/>
  <c r="Q18" i="9"/>
  <c r="W18" i="25" s="1"/>
  <c r="Q19" i="9"/>
  <c r="W19" i="25" s="1"/>
  <c r="Q17" i="10"/>
  <c r="V17" i="25" s="1"/>
  <c r="Q18" i="10"/>
  <c r="Q19" i="10"/>
  <c r="V19" i="25" s="1"/>
  <c r="Q17" i="11"/>
  <c r="Q18" i="11"/>
  <c r="Q19" i="11"/>
  <c r="U19" i="25" s="1"/>
  <c r="Q17" i="12"/>
  <c r="Q18" i="12"/>
  <c r="T18" i="25" s="1"/>
  <c r="Q19" i="12"/>
  <c r="Q17" i="13"/>
  <c r="Q18" i="13"/>
  <c r="Q19" i="13"/>
  <c r="S19" i="25" s="1"/>
  <c r="Q17" i="14"/>
  <c r="Q18" i="14"/>
  <c r="R18" i="25" s="1"/>
  <c r="Q19" i="14"/>
  <c r="Q17" i="15"/>
  <c r="Q18" i="15"/>
  <c r="Q19" i="15"/>
  <c r="Q19" i="25" s="1"/>
  <c r="Q17" i="16"/>
  <c r="Q18" i="16"/>
  <c r="P18" i="25" s="1"/>
  <c r="Q19" i="16"/>
  <c r="Q17" i="17"/>
  <c r="O17" i="25" s="1"/>
  <c r="Q18" i="17"/>
  <c r="O18" i="25" s="1"/>
  <c r="Q19" i="17"/>
  <c r="O19" i="25" s="1"/>
  <c r="Q17" i="18"/>
  <c r="Q18" i="18"/>
  <c r="Q19" i="18"/>
  <c r="Q17" i="19"/>
  <c r="Q18" i="19"/>
  <c r="M18" i="25" s="1"/>
  <c r="Q19" i="19"/>
  <c r="Q17" i="20"/>
  <c r="Q18" i="20"/>
  <c r="L18" i="25" s="1"/>
  <c r="Q19" i="20"/>
  <c r="Q17" i="21"/>
  <c r="K17" i="25" s="1"/>
  <c r="Q18" i="21"/>
  <c r="K18" i="25" s="1"/>
  <c r="Q19" i="21"/>
  <c r="K19" i="25" s="1"/>
  <c r="Q19" i="22"/>
  <c r="Q18" i="22"/>
  <c r="Q17" i="22"/>
  <c r="AE8" i="25"/>
  <c r="AE10" i="25"/>
  <c r="AE11" i="25"/>
  <c r="AE12" i="25"/>
  <c r="AE14" i="25"/>
  <c r="AE15" i="25"/>
  <c r="AE18" i="25"/>
  <c r="AE19" i="25"/>
  <c r="AE22" i="25"/>
  <c r="AE23" i="25"/>
  <c r="AE24" i="25"/>
  <c r="AE28" i="25"/>
  <c r="AE30" i="25"/>
  <c r="AE32" i="25"/>
  <c r="AE34" i="25"/>
  <c r="AE35" i="25"/>
  <c r="AE36" i="25"/>
  <c r="AE37" i="25"/>
  <c r="AE38" i="25"/>
  <c r="AE39" i="25"/>
  <c r="AE40" i="25"/>
  <c r="AE48" i="25"/>
  <c r="AE49" i="25"/>
  <c r="AE50" i="25"/>
  <c r="AE51" i="25"/>
  <c r="AE52" i="25"/>
  <c r="AE55" i="25"/>
  <c r="AE58" i="25"/>
  <c r="AE59" i="25"/>
  <c r="AD9" i="25"/>
  <c r="AD10" i="25"/>
  <c r="AD11" i="25"/>
  <c r="AD12" i="25"/>
  <c r="AD17" i="25"/>
  <c r="AD19" i="25"/>
  <c r="AD22" i="25"/>
  <c r="AD32" i="25"/>
  <c r="AD38" i="25"/>
  <c r="AD50" i="25"/>
  <c r="AD51" i="25"/>
  <c r="AD52" i="25"/>
  <c r="AD53" i="25"/>
  <c r="AD55" i="25"/>
  <c r="AC10" i="25"/>
  <c r="AC11" i="25"/>
  <c r="AC12" i="25"/>
  <c r="AC14" i="25"/>
  <c r="AC15" i="25"/>
  <c r="AC18" i="25"/>
  <c r="AC22" i="25"/>
  <c r="AC24" i="25"/>
  <c r="AC28" i="25"/>
  <c r="AC30" i="25"/>
  <c r="AC32" i="25"/>
  <c r="AC34" i="25"/>
  <c r="AC35" i="25"/>
  <c r="AC36" i="25"/>
  <c r="AC37" i="25"/>
  <c r="AC38" i="25"/>
  <c r="AC39" i="25"/>
  <c r="AC40" i="25"/>
  <c r="AC48" i="25"/>
  <c r="AC49" i="25"/>
  <c r="AC50" i="25"/>
  <c r="AC51" i="25"/>
  <c r="AC52" i="25"/>
  <c r="AC55" i="25"/>
  <c r="AC57" i="25"/>
  <c r="AC58" i="25"/>
  <c r="AC59" i="25"/>
  <c r="AB10" i="25"/>
  <c r="AB11" i="25"/>
  <c r="AB12" i="25"/>
  <c r="AB14" i="25"/>
  <c r="AB15" i="25"/>
  <c r="AB17" i="25"/>
  <c r="AB19" i="25"/>
  <c r="AB22" i="25"/>
  <c r="AB24" i="25"/>
  <c r="AB28" i="25"/>
  <c r="AB30" i="25"/>
  <c r="AB32" i="25"/>
  <c r="AB34" i="25"/>
  <c r="AB35" i="25"/>
  <c r="AB36" i="25"/>
  <c r="AB37" i="25"/>
  <c r="AB38" i="25"/>
  <c r="AB39" i="25"/>
  <c r="AB40" i="25"/>
  <c r="AB48" i="25"/>
  <c r="AB49" i="25"/>
  <c r="AB52" i="25"/>
  <c r="AB55" i="25"/>
  <c r="AB58" i="25"/>
  <c r="AB59" i="25"/>
  <c r="AA10" i="25"/>
  <c r="AA11" i="25"/>
  <c r="AA12" i="25"/>
  <c r="AA14" i="25"/>
  <c r="AA15" i="25"/>
  <c r="AA18" i="25"/>
  <c r="AA22" i="25"/>
  <c r="AA24" i="25"/>
  <c r="AA28" i="25"/>
  <c r="AA30" i="25"/>
  <c r="AA32" i="25"/>
  <c r="AA34" i="25"/>
  <c r="AA35" i="25"/>
  <c r="AA36" i="25"/>
  <c r="AA37" i="25"/>
  <c r="AA38" i="25"/>
  <c r="AA39" i="25"/>
  <c r="AA40" i="25"/>
  <c r="AA41" i="25"/>
  <c r="AA42" i="25"/>
  <c r="AA48" i="25"/>
  <c r="AA49" i="25"/>
  <c r="AA50" i="25"/>
  <c r="AA51" i="25"/>
  <c r="AA52" i="25"/>
  <c r="AA55" i="25"/>
  <c r="AA57" i="25"/>
  <c r="AA58" i="25"/>
  <c r="AA59" i="25"/>
  <c r="Z10" i="25"/>
  <c r="Z11" i="25"/>
  <c r="Z12" i="25"/>
  <c r="Z14" i="25"/>
  <c r="Z15" i="25"/>
  <c r="Z17" i="25"/>
  <c r="Z19" i="25"/>
  <c r="Z22" i="25"/>
  <c r="Z23" i="25"/>
  <c r="Z24" i="25"/>
  <c r="Z28" i="25"/>
  <c r="Z30" i="25"/>
  <c r="Z32" i="25"/>
  <c r="Z34" i="25"/>
  <c r="Z35" i="25"/>
  <c r="Z36" i="25"/>
  <c r="Z37" i="25"/>
  <c r="Z38" i="25"/>
  <c r="Z39" i="25"/>
  <c r="Z40" i="25"/>
  <c r="Z41" i="25"/>
  <c r="Z42" i="25"/>
  <c r="Z48" i="25"/>
  <c r="Z49" i="25"/>
  <c r="Z50" i="25"/>
  <c r="Z51" i="25"/>
  <c r="Z52" i="25"/>
  <c r="Z55" i="25"/>
  <c r="Z58" i="25"/>
  <c r="Z59" i="25"/>
  <c r="Y8" i="25"/>
  <c r="Y10" i="25"/>
  <c r="Y11" i="25"/>
  <c r="Y12" i="25"/>
  <c r="Y14" i="25"/>
  <c r="Y15" i="25"/>
  <c r="Y19" i="25"/>
  <c r="Y22" i="25"/>
  <c r="Y24" i="25"/>
  <c r="Y28" i="25"/>
  <c r="Y30" i="25"/>
  <c r="Y32" i="25"/>
  <c r="Y34" i="25"/>
  <c r="Y35" i="25"/>
  <c r="Y36" i="25"/>
  <c r="Y37" i="25"/>
  <c r="Y38" i="25"/>
  <c r="Y39" i="25"/>
  <c r="Y40" i="25"/>
  <c r="Y41" i="25"/>
  <c r="Y42" i="25"/>
  <c r="Y48" i="25"/>
  <c r="Y49" i="25"/>
  <c r="Y50" i="25"/>
  <c r="Y51" i="25"/>
  <c r="Y52" i="25"/>
  <c r="Y55" i="25"/>
  <c r="Y57" i="25"/>
  <c r="Y58" i="25"/>
  <c r="Y59" i="25"/>
  <c r="X17" i="25"/>
  <c r="X19" i="25"/>
  <c r="W10" i="25"/>
  <c r="W11" i="25"/>
  <c r="W12" i="25"/>
  <c r="W14" i="25"/>
  <c r="W15" i="25"/>
  <c r="W17" i="25"/>
  <c r="W22" i="25"/>
  <c r="W24" i="25"/>
  <c r="W28" i="25"/>
  <c r="W30" i="25"/>
  <c r="W32" i="25"/>
  <c r="W34" i="25"/>
  <c r="W35" i="25"/>
  <c r="W36" i="25"/>
  <c r="W37" i="25"/>
  <c r="W38" i="25"/>
  <c r="W39" i="25"/>
  <c r="W40" i="25"/>
  <c r="W41" i="25"/>
  <c r="W42" i="25"/>
  <c r="W48" i="25"/>
  <c r="W49" i="25"/>
  <c r="W50" i="25"/>
  <c r="W51" i="25"/>
  <c r="W52" i="25"/>
  <c r="W55" i="25"/>
  <c r="W59" i="25"/>
  <c r="V8" i="25"/>
  <c r="V10" i="25"/>
  <c r="V11" i="25"/>
  <c r="V14" i="25"/>
  <c r="V15" i="25"/>
  <c r="V18" i="25"/>
  <c r="V22" i="25"/>
  <c r="V24" i="25"/>
  <c r="V30" i="25"/>
  <c r="V32" i="25"/>
  <c r="V34" i="25"/>
  <c r="V35" i="25"/>
  <c r="V36" i="25"/>
  <c r="V37" i="25"/>
  <c r="V38" i="25"/>
  <c r="V39" i="25"/>
  <c r="V40" i="25"/>
  <c r="V41" i="25"/>
  <c r="V42" i="25"/>
  <c r="V48" i="25"/>
  <c r="V49" i="25"/>
  <c r="V50" i="25"/>
  <c r="V51" i="25"/>
  <c r="V52" i="25"/>
  <c r="V55" i="25"/>
  <c r="V56" i="25"/>
  <c r="V57" i="25"/>
  <c r="V58" i="25"/>
  <c r="V59" i="25"/>
  <c r="U8" i="25"/>
  <c r="U10" i="25"/>
  <c r="U11" i="25"/>
  <c r="U14" i="25"/>
  <c r="U15" i="25"/>
  <c r="U17" i="25"/>
  <c r="U18" i="25"/>
  <c r="U22" i="25"/>
  <c r="U24" i="25"/>
  <c r="U28" i="25"/>
  <c r="U30" i="25"/>
  <c r="U32" i="25"/>
  <c r="U34" i="25"/>
  <c r="U35" i="25"/>
  <c r="U36" i="25"/>
  <c r="U37" i="25"/>
  <c r="U38" i="25"/>
  <c r="U39" i="25"/>
  <c r="U40" i="25"/>
  <c r="U41" i="25"/>
  <c r="U42" i="25"/>
  <c r="U48" i="25"/>
  <c r="U49" i="25"/>
  <c r="U50" i="25"/>
  <c r="U51" i="25"/>
  <c r="U52" i="25"/>
  <c r="U55" i="25"/>
  <c r="U56" i="25"/>
  <c r="U57" i="25"/>
  <c r="U58" i="25"/>
  <c r="U59" i="25"/>
  <c r="T8" i="25"/>
  <c r="T10" i="25"/>
  <c r="T11" i="25"/>
  <c r="T12" i="25"/>
  <c r="T14" i="25"/>
  <c r="T15" i="25"/>
  <c r="T17" i="25"/>
  <c r="T19" i="25"/>
  <c r="T22" i="25"/>
  <c r="T23" i="25"/>
  <c r="T24" i="25"/>
  <c r="T27" i="25"/>
  <c r="T28" i="25"/>
  <c r="T30" i="25"/>
  <c r="T32" i="25"/>
  <c r="T34" i="25"/>
  <c r="T35" i="25"/>
  <c r="T36" i="25"/>
  <c r="T37" i="25"/>
  <c r="T38" i="25"/>
  <c r="T39" i="25"/>
  <c r="T40" i="25"/>
  <c r="T41" i="25"/>
  <c r="T42" i="25"/>
  <c r="T48" i="25"/>
  <c r="T49" i="25"/>
  <c r="T50" i="25"/>
  <c r="T51" i="25"/>
  <c r="T52" i="25"/>
  <c r="T55" i="25"/>
  <c r="T57" i="25"/>
  <c r="T58" i="25"/>
  <c r="T59" i="25"/>
  <c r="S8" i="25"/>
  <c r="S10" i="25"/>
  <c r="S11" i="25"/>
  <c r="S12" i="25"/>
  <c r="S14" i="25"/>
  <c r="S15" i="25"/>
  <c r="S17" i="25"/>
  <c r="S18" i="25"/>
  <c r="S22" i="25"/>
  <c r="S24" i="25"/>
  <c r="S28" i="25"/>
  <c r="S30" i="25"/>
  <c r="S32" i="25"/>
  <c r="S34" i="25"/>
  <c r="S35" i="25"/>
  <c r="S36" i="25"/>
  <c r="S37" i="25"/>
  <c r="S38" i="25"/>
  <c r="S39" i="25"/>
  <c r="S40" i="25"/>
  <c r="S41" i="25"/>
  <c r="S42" i="25"/>
  <c r="S49" i="25"/>
  <c r="S50" i="25"/>
  <c r="S51" i="25"/>
  <c r="S52" i="25"/>
  <c r="S55" i="25"/>
  <c r="S57" i="25"/>
  <c r="S58" i="25"/>
  <c r="S59" i="25"/>
  <c r="R13" i="25"/>
  <c r="R14" i="25"/>
  <c r="R15" i="25"/>
  <c r="R17" i="25"/>
  <c r="R19" i="25"/>
  <c r="R32" i="25"/>
  <c r="R38" i="25"/>
  <c r="R56" i="25"/>
  <c r="R61" i="25"/>
  <c r="Q8" i="25"/>
  <c r="Q10" i="25"/>
  <c r="Q11" i="25"/>
  <c r="Q12" i="25"/>
  <c r="Q14" i="25"/>
  <c r="Q15" i="25"/>
  <c r="Q17" i="25"/>
  <c r="Q18" i="25"/>
  <c r="Q22" i="25"/>
  <c r="Q28" i="25"/>
  <c r="Q30" i="25"/>
  <c r="Q32" i="25"/>
  <c r="Q34" i="25"/>
  <c r="Q35" i="25"/>
  <c r="Q36" i="25"/>
  <c r="Q37" i="25"/>
  <c r="Q38" i="25"/>
  <c r="Q40" i="25"/>
  <c r="Q41" i="25"/>
  <c r="Q42" i="25"/>
  <c r="Q48" i="25"/>
  <c r="Q49" i="25"/>
  <c r="Q52" i="25"/>
  <c r="Q54" i="25"/>
  <c r="Q55" i="25"/>
  <c r="P8" i="25"/>
  <c r="P10" i="25"/>
  <c r="P11" i="25"/>
  <c r="P12" i="25"/>
  <c r="P14" i="25"/>
  <c r="P15" i="25"/>
  <c r="P17" i="25"/>
  <c r="P19" i="25"/>
  <c r="P22" i="25"/>
  <c r="P24" i="25"/>
  <c r="P28" i="25"/>
  <c r="P30" i="25"/>
  <c r="P32" i="25"/>
  <c r="P34" i="25"/>
  <c r="P35" i="25"/>
  <c r="P36" i="25"/>
  <c r="P37" i="25"/>
  <c r="P38" i="25"/>
  <c r="P40" i="25"/>
  <c r="P41" i="25"/>
  <c r="P42" i="25"/>
  <c r="P48" i="25"/>
  <c r="P49" i="25"/>
  <c r="P52" i="25"/>
  <c r="P55" i="25"/>
  <c r="P58" i="25"/>
  <c r="N8" i="25"/>
  <c r="N10" i="25"/>
  <c r="N11" i="25"/>
  <c r="N12" i="25"/>
  <c r="N14" i="25"/>
  <c r="N15" i="25"/>
  <c r="N17" i="25"/>
  <c r="N18" i="25"/>
  <c r="N19" i="25"/>
  <c r="N22" i="25"/>
  <c r="N30" i="25"/>
  <c r="N32" i="25"/>
  <c r="N34" i="25"/>
  <c r="N35" i="25"/>
  <c r="N36" i="25"/>
  <c r="N37" i="25"/>
  <c r="N38" i="25"/>
  <c r="N39" i="25"/>
  <c r="N40" i="25"/>
  <c r="N41" i="25"/>
  <c r="N42" i="25"/>
  <c r="N48" i="25"/>
  <c r="N49" i="25"/>
  <c r="N50" i="25"/>
  <c r="N51" i="25"/>
  <c r="N52" i="25"/>
  <c r="N55" i="25"/>
  <c r="N57" i="25"/>
  <c r="N58" i="25"/>
  <c r="N59" i="25"/>
  <c r="M8" i="25"/>
  <c r="M10" i="25"/>
  <c r="M11" i="25"/>
  <c r="M12" i="25"/>
  <c r="M15" i="25"/>
  <c r="M17" i="25"/>
  <c r="M19" i="25"/>
  <c r="M22" i="25"/>
  <c r="M24" i="25"/>
  <c r="M28" i="25"/>
  <c r="M32" i="25"/>
  <c r="M35" i="25"/>
  <c r="M36" i="25"/>
  <c r="M37" i="25"/>
  <c r="M38" i="25"/>
  <c r="M39" i="25"/>
  <c r="M40" i="25"/>
  <c r="M41" i="25"/>
  <c r="M42" i="25"/>
  <c r="M48" i="25"/>
  <c r="M49" i="25"/>
  <c r="M50" i="25"/>
  <c r="M51" i="25"/>
  <c r="M52" i="25"/>
  <c r="M55" i="25"/>
  <c r="M57" i="25"/>
  <c r="M58" i="25"/>
  <c r="M59" i="25"/>
  <c r="L8" i="25"/>
  <c r="L9" i="25"/>
  <c r="L10" i="25"/>
  <c r="L11" i="25"/>
  <c r="L12" i="25"/>
  <c r="L13" i="25"/>
  <c r="L14" i="25"/>
  <c r="L15" i="25"/>
  <c r="L17" i="25"/>
  <c r="L19" i="25"/>
  <c r="L20" i="25"/>
  <c r="L22" i="25"/>
  <c r="L23" i="25"/>
  <c r="L24" i="25"/>
  <c r="L25" i="25"/>
  <c r="L26" i="25"/>
  <c r="L27" i="25"/>
  <c r="L28" i="25"/>
  <c r="L29" i="25"/>
  <c r="L30" i="25"/>
  <c r="L32" i="25"/>
  <c r="L33" i="25"/>
  <c r="L34" i="25"/>
  <c r="L35" i="25"/>
  <c r="L36" i="25"/>
  <c r="L37" i="25"/>
  <c r="L38" i="25"/>
  <c r="L39" i="25"/>
  <c r="L40" i="25"/>
  <c r="L41" i="25"/>
  <c r="L42" i="25"/>
  <c r="L46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1" i="25"/>
  <c r="AE7" i="25"/>
  <c r="AD7" i="25"/>
  <c r="AC7" i="25"/>
  <c r="AB7" i="25"/>
  <c r="AA7" i="25"/>
  <c r="Z7" i="25"/>
  <c r="Y7" i="25"/>
  <c r="W7" i="25"/>
  <c r="V7" i="25"/>
  <c r="U7" i="25"/>
  <c r="T7" i="25"/>
  <c r="S7" i="25"/>
  <c r="Q7" i="25"/>
  <c r="P7" i="25"/>
  <c r="M7" i="25"/>
  <c r="L7" i="25"/>
  <c r="J11" i="25"/>
  <c r="J12" i="25"/>
  <c r="J13" i="25"/>
  <c r="J14" i="25"/>
  <c r="J15" i="25"/>
  <c r="J17" i="25"/>
  <c r="J18" i="25"/>
  <c r="J19" i="25"/>
  <c r="J29" i="25"/>
  <c r="J30" i="25"/>
  <c r="J32" i="25"/>
  <c r="J34" i="25"/>
  <c r="J35" i="25"/>
  <c r="J36" i="25"/>
  <c r="J37" i="25"/>
  <c r="J38" i="25"/>
  <c r="J39" i="25"/>
  <c r="J40" i="25"/>
  <c r="J41" i="25"/>
  <c r="J42" i="25"/>
  <c r="J48" i="25"/>
  <c r="J49" i="25"/>
  <c r="J50" i="25"/>
  <c r="J51" i="25"/>
  <c r="J52" i="25"/>
  <c r="J55" i="25"/>
  <c r="J56" i="25"/>
  <c r="J57" i="25"/>
  <c r="J58" i="25"/>
  <c r="J59" i="25"/>
  <c r="H61" i="25"/>
  <c r="G61" i="25"/>
  <c r="D61" i="25"/>
  <c r="C61" i="25"/>
  <c r="H59" i="25"/>
  <c r="G59" i="25"/>
  <c r="D59" i="25"/>
  <c r="C59" i="25"/>
  <c r="H58" i="25"/>
  <c r="G58" i="25"/>
  <c r="D58" i="25"/>
  <c r="C58" i="25"/>
  <c r="H57" i="25"/>
  <c r="F57" i="25" s="1"/>
  <c r="G57" i="25"/>
  <c r="D57" i="25"/>
  <c r="C57" i="25"/>
  <c r="H56" i="25"/>
  <c r="G56" i="25"/>
  <c r="D56" i="25"/>
  <c r="C56" i="25"/>
  <c r="H55" i="25"/>
  <c r="F55" i="25" s="1"/>
  <c r="G55" i="25"/>
  <c r="D55" i="25"/>
  <c r="C55" i="25"/>
  <c r="H54" i="25"/>
  <c r="G54" i="25"/>
  <c r="D54" i="25"/>
  <c r="C54" i="25"/>
  <c r="H53" i="25"/>
  <c r="G53" i="25"/>
  <c r="D53" i="25"/>
  <c r="C53" i="25"/>
  <c r="H52" i="25"/>
  <c r="F52" i="25" s="1"/>
  <c r="G52" i="25"/>
  <c r="D52" i="25"/>
  <c r="C52" i="25"/>
  <c r="H51" i="25"/>
  <c r="G51" i="25"/>
  <c r="D51" i="25"/>
  <c r="C51" i="25"/>
  <c r="H50" i="25"/>
  <c r="G50" i="25"/>
  <c r="D50" i="25"/>
  <c r="C50" i="25"/>
  <c r="H49" i="25"/>
  <c r="G49" i="25"/>
  <c r="D49" i="25"/>
  <c r="C49" i="25"/>
  <c r="H48" i="25"/>
  <c r="G48" i="25"/>
  <c r="D48" i="25"/>
  <c r="C48" i="25"/>
  <c r="H46" i="25"/>
  <c r="G46" i="25"/>
  <c r="D46" i="25"/>
  <c r="C46" i="25"/>
  <c r="H45" i="25"/>
  <c r="G45" i="25"/>
  <c r="D45" i="25"/>
  <c r="C45" i="25"/>
  <c r="H43" i="25"/>
  <c r="G43" i="25"/>
  <c r="D43" i="25"/>
  <c r="C43" i="25"/>
  <c r="H42" i="25"/>
  <c r="G42" i="25"/>
  <c r="D42" i="25"/>
  <c r="C42" i="25"/>
  <c r="H41" i="25"/>
  <c r="G41" i="25"/>
  <c r="D41" i="25"/>
  <c r="C41" i="25"/>
  <c r="H40" i="25"/>
  <c r="G40" i="25"/>
  <c r="D40" i="25"/>
  <c r="C40" i="25"/>
  <c r="H39" i="25"/>
  <c r="G39" i="25"/>
  <c r="D39" i="25"/>
  <c r="C39" i="25"/>
  <c r="H38" i="25"/>
  <c r="G38" i="25"/>
  <c r="D38" i="25"/>
  <c r="C38" i="25"/>
  <c r="H37" i="25"/>
  <c r="G37" i="25"/>
  <c r="D37" i="25"/>
  <c r="C37" i="25"/>
  <c r="H36" i="25"/>
  <c r="G36" i="25"/>
  <c r="D36" i="25"/>
  <c r="C36" i="25"/>
  <c r="H35" i="25"/>
  <c r="G35" i="25"/>
  <c r="D35" i="25"/>
  <c r="C35" i="25"/>
  <c r="H34" i="25"/>
  <c r="G34" i="25"/>
  <c r="D34" i="25"/>
  <c r="C34" i="25"/>
  <c r="H33" i="25"/>
  <c r="G33" i="25"/>
  <c r="D33" i="25"/>
  <c r="C33" i="25"/>
  <c r="H32" i="25"/>
  <c r="G32" i="25"/>
  <c r="D32" i="25"/>
  <c r="C32" i="25"/>
  <c r="H30" i="25"/>
  <c r="G30" i="25"/>
  <c r="D30" i="25"/>
  <c r="C30" i="25"/>
  <c r="H29" i="25"/>
  <c r="G29" i="25"/>
  <c r="D29" i="25"/>
  <c r="C29" i="25"/>
  <c r="H28" i="25"/>
  <c r="G28" i="25"/>
  <c r="D28" i="25"/>
  <c r="C28" i="25"/>
  <c r="H27" i="25"/>
  <c r="G27" i="25"/>
  <c r="D27" i="25"/>
  <c r="C27" i="25"/>
  <c r="H26" i="25"/>
  <c r="G26" i="25"/>
  <c r="D26" i="25"/>
  <c r="C26" i="25"/>
  <c r="H25" i="25"/>
  <c r="G25" i="25"/>
  <c r="D25" i="25"/>
  <c r="C25" i="25"/>
  <c r="H24" i="25"/>
  <c r="G24" i="25"/>
  <c r="D24" i="25"/>
  <c r="C24" i="25"/>
  <c r="H23" i="25"/>
  <c r="G23" i="25"/>
  <c r="D23" i="25"/>
  <c r="C23" i="25"/>
  <c r="H22" i="25"/>
  <c r="G22" i="25"/>
  <c r="D22" i="25"/>
  <c r="C22" i="25"/>
  <c r="H20" i="25"/>
  <c r="G20" i="25"/>
  <c r="D20" i="25"/>
  <c r="C20" i="25"/>
  <c r="H19" i="25"/>
  <c r="G19" i="25"/>
  <c r="D19" i="25"/>
  <c r="C19" i="25"/>
  <c r="H18" i="25"/>
  <c r="G18" i="25"/>
  <c r="D18" i="25"/>
  <c r="C18" i="25"/>
  <c r="H17" i="25"/>
  <c r="F17" i="25" s="1"/>
  <c r="G17" i="25"/>
  <c r="D17" i="25"/>
  <c r="C17" i="25"/>
  <c r="H15" i="25"/>
  <c r="G15" i="25"/>
  <c r="D15" i="25"/>
  <c r="C15" i="25"/>
  <c r="H14" i="25"/>
  <c r="G14" i="25"/>
  <c r="D14" i="25"/>
  <c r="C14" i="25"/>
  <c r="H13" i="25"/>
  <c r="G13" i="25"/>
  <c r="D13" i="25"/>
  <c r="C13" i="25"/>
  <c r="H12" i="25"/>
  <c r="G12" i="25"/>
  <c r="D12" i="25"/>
  <c r="C12" i="25"/>
  <c r="H11" i="25"/>
  <c r="G11" i="25"/>
  <c r="D11" i="25"/>
  <c r="C11" i="25"/>
  <c r="H10" i="25"/>
  <c r="G10" i="25"/>
  <c r="D10" i="25"/>
  <c r="C10" i="25"/>
  <c r="H9" i="25"/>
  <c r="G9" i="25"/>
  <c r="D9" i="25"/>
  <c r="C9" i="25"/>
  <c r="H8" i="25"/>
  <c r="G8" i="25"/>
  <c r="D8" i="25"/>
  <c r="C8" i="25"/>
  <c r="H7" i="25"/>
  <c r="G7" i="25"/>
  <c r="D7" i="25"/>
  <c r="C7" i="25"/>
  <c r="N4" i="27" l="1"/>
  <c r="O3" i="27"/>
  <c r="AF19" i="25"/>
  <c r="AF18" i="25"/>
  <c r="AF17" i="25"/>
  <c r="AG17" i="25" s="1"/>
  <c r="F33" i="25"/>
  <c r="F11" i="25"/>
  <c r="F35" i="25"/>
  <c r="F14" i="25"/>
  <c r="F18" i="25"/>
  <c r="F25" i="25"/>
  <c r="F28" i="25"/>
  <c r="F32" i="25"/>
  <c r="F13" i="25"/>
  <c r="F38" i="25"/>
  <c r="F45" i="25"/>
  <c r="F49" i="25"/>
  <c r="F12" i="25"/>
  <c r="F22" i="25"/>
  <c r="F5" i="26"/>
  <c r="F8" i="25"/>
  <c r="F23" i="25"/>
  <c r="F20" i="25"/>
  <c r="F37" i="25"/>
  <c r="F61" i="25"/>
  <c r="F42" i="25"/>
  <c r="F9" i="25"/>
  <c r="F19" i="25"/>
  <c r="F41" i="25"/>
  <c r="F58" i="25"/>
  <c r="F26" i="25"/>
  <c r="F24" i="25"/>
  <c r="F34" i="25"/>
  <c r="F43" i="25"/>
  <c r="F54" i="25"/>
  <c r="F56" i="25"/>
  <c r="F53" i="25"/>
  <c r="F36" i="25"/>
  <c r="F46" i="25"/>
  <c r="F10" i="25"/>
  <c r="F30" i="25"/>
  <c r="F40" i="25"/>
  <c r="F51" i="25"/>
  <c r="F15" i="25"/>
  <c r="F7" i="25"/>
  <c r="F27" i="25"/>
  <c r="F29" i="25"/>
  <c r="F39" i="25"/>
  <c r="F48" i="25"/>
  <c r="F50" i="25"/>
  <c r="F59" i="25"/>
  <c r="O4" i="27" l="1"/>
  <c r="P3" i="27"/>
  <c r="P4" i="27" s="1"/>
  <c r="AG18" i="25"/>
  <c r="AG19" i="25"/>
  <c r="F6" i="26"/>
  <c r="G5" i="26"/>
  <c r="H5" i="26" l="1"/>
  <c r="G6" i="26"/>
  <c r="I5" i="26" l="1"/>
  <c r="H6" i="26"/>
  <c r="I6" i="26" l="1"/>
  <c r="J5" i="26"/>
  <c r="J6" i="26" s="1"/>
  <c r="J4" i="1"/>
  <c r="K3" i="1"/>
  <c r="L3" i="1" s="1"/>
  <c r="L4" i="1" s="1"/>
  <c r="J4" i="24"/>
  <c r="K3" i="24"/>
  <c r="K4" i="24" s="1"/>
  <c r="J4" i="23"/>
  <c r="K3" i="23"/>
  <c r="L3" i="23" s="1"/>
  <c r="M3" i="23" s="1"/>
  <c r="J4" i="3"/>
  <c r="K3" i="3"/>
  <c r="L3" i="3" s="1"/>
  <c r="L4" i="3" s="1"/>
  <c r="J4" i="4"/>
  <c r="K3" i="4"/>
  <c r="K4" i="4" s="1"/>
  <c r="J4" i="5"/>
  <c r="K3" i="5"/>
  <c r="L3" i="5" s="1"/>
  <c r="M3" i="5" s="1"/>
  <c r="J4" i="6"/>
  <c r="K3" i="6"/>
  <c r="K4" i="6" s="1"/>
  <c r="J4" i="8"/>
  <c r="K3" i="8"/>
  <c r="K4" i="8" s="1"/>
  <c r="J4" i="7"/>
  <c r="K3" i="7"/>
  <c r="L3" i="7" s="1"/>
  <c r="L4" i="7" s="1"/>
  <c r="J4" i="9"/>
  <c r="K3" i="9"/>
  <c r="L3" i="9" s="1"/>
  <c r="M3" i="9" s="1"/>
  <c r="K4" i="10"/>
  <c r="J4" i="10"/>
  <c r="K3" i="10"/>
  <c r="L3" i="10" s="1"/>
  <c r="L4" i="10" s="1"/>
  <c r="J4" i="11"/>
  <c r="K3" i="11"/>
  <c r="L3" i="11" s="1"/>
  <c r="L4" i="11" s="1"/>
  <c r="J4" i="12"/>
  <c r="K3" i="12"/>
  <c r="L3" i="12" s="1"/>
  <c r="L4" i="12" s="1"/>
  <c r="J4" i="13"/>
  <c r="K3" i="13"/>
  <c r="K4" i="13" s="1"/>
  <c r="J4" i="14"/>
  <c r="K3" i="14"/>
  <c r="K4" i="14" s="1"/>
  <c r="J4" i="15"/>
  <c r="K3" i="15"/>
  <c r="K4" i="15" s="1"/>
  <c r="J4" i="16"/>
  <c r="K3" i="16"/>
  <c r="K4" i="16" s="1"/>
  <c r="J4" i="17"/>
  <c r="K3" i="17"/>
  <c r="L3" i="17" s="1"/>
  <c r="L4" i="17" s="1"/>
  <c r="J4" i="18"/>
  <c r="K3" i="18"/>
  <c r="K4" i="18" s="1"/>
  <c r="J4" i="19"/>
  <c r="K3" i="19"/>
  <c r="L3" i="19" s="1"/>
  <c r="L4" i="19" s="1"/>
  <c r="J4" i="20"/>
  <c r="K3" i="20"/>
  <c r="K4" i="20" s="1"/>
  <c r="J4" i="21"/>
  <c r="K3" i="21"/>
  <c r="K4" i="21" s="1"/>
  <c r="K3" i="22"/>
  <c r="L3" i="22" s="1"/>
  <c r="L4" i="22" s="1"/>
  <c r="J4" i="22"/>
  <c r="Q61" i="24"/>
  <c r="AE61" i="25" s="1"/>
  <c r="H61" i="24"/>
  <c r="G61" i="24"/>
  <c r="D61" i="24"/>
  <c r="C61" i="24"/>
  <c r="Q59" i="24"/>
  <c r="H59" i="24"/>
  <c r="G59" i="24"/>
  <c r="D59" i="24"/>
  <c r="C59" i="24"/>
  <c r="Q58" i="24"/>
  <c r="H58" i="24"/>
  <c r="G58" i="24"/>
  <c r="D58" i="24"/>
  <c r="C58" i="24"/>
  <c r="Q57" i="24"/>
  <c r="AE57" i="25" s="1"/>
  <c r="H57" i="24"/>
  <c r="G57" i="24"/>
  <c r="D57" i="24"/>
  <c r="C57" i="24"/>
  <c r="Q56" i="24"/>
  <c r="AE56" i="25" s="1"/>
  <c r="H56" i="24"/>
  <c r="G56" i="24"/>
  <c r="D56" i="24"/>
  <c r="C56" i="24"/>
  <c r="Q55" i="24"/>
  <c r="H55" i="24"/>
  <c r="G55" i="24"/>
  <c r="D55" i="24"/>
  <c r="C55" i="24"/>
  <c r="Q54" i="24"/>
  <c r="AE54" i="25" s="1"/>
  <c r="H54" i="24"/>
  <c r="G54" i="24"/>
  <c r="D54" i="24"/>
  <c r="C54" i="24"/>
  <c r="Q53" i="24"/>
  <c r="AE53" i="25" s="1"/>
  <c r="H53" i="24"/>
  <c r="G53" i="24"/>
  <c r="D53" i="24"/>
  <c r="C53" i="24"/>
  <c r="Q52" i="24"/>
  <c r="H52" i="24"/>
  <c r="G52" i="24"/>
  <c r="D52" i="24"/>
  <c r="C52" i="24"/>
  <c r="Q51" i="24"/>
  <c r="H51" i="24"/>
  <c r="G51" i="24"/>
  <c r="D51" i="24"/>
  <c r="C51" i="24"/>
  <c r="Q50" i="24"/>
  <c r="H50" i="24"/>
  <c r="G50" i="24"/>
  <c r="D50" i="24"/>
  <c r="C50" i="24"/>
  <c r="Q49" i="24"/>
  <c r="H49" i="24"/>
  <c r="G49" i="24"/>
  <c r="D49" i="24"/>
  <c r="C49" i="24"/>
  <c r="Q48" i="24"/>
  <c r="H48" i="24"/>
  <c r="G48" i="24"/>
  <c r="D48" i="24"/>
  <c r="C48" i="24"/>
  <c r="Q46" i="24"/>
  <c r="H46" i="24"/>
  <c r="G46" i="24"/>
  <c r="D46" i="24"/>
  <c r="C46" i="24"/>
  <c r="Q45" i="24"/>
  <c r="AE44" i="25" s="1"/>
  <c r="H45" i="24"/>
  <c r="G45" i="24"/>
  <c r="D45" i="24"/>
  <c r="C45" i="24"/>
  <c r="Q43" i="24"/>
  <c r="H43" i="24"/>
  <c r="G43" i="24"/>
  <c r="D43" i="24"/>
  <c r="C43" i="24"/>
  <c r="Q42" i="24"/>
  <c r="H42" i="24"/>
  <c r="G42" i="24"/>
  <c r="D42" i="24"/>
  <c r="C42" i="24"/>
  <c r="Q41" i="24"/>
  <c r="H41" i="24"/>
  <c r="G41" i="24"/>
  <c r="D41" i="24"/>
  <c r="C41" i="24"/>
  <c r="Q40" i="24"/>
  <c r="H40" i="24"/>
  <c r="G40" i="24"/>
  <c r="D40" i="24"/>
  <c r="C40" i="24"/>
  <c r="Q39" i="24"/>
  <c r="H39" i="24"/>
  <c r="G39" i="24"/>
  <c r="D39" i="24"/>
  <c r="C39" i="24"/>
  <c r="Q38" i="24"/>
  <c r="H38" i="24"/>
  <c r="G38" i="24"/>
  <c r="D38" i="24"/>
  <c r="C38" i="24"/>
  <c r="Q37" i="24"/>
  <c r="H37" i="24"/>
  <c r="G37" i="24"/>
  <c r="D37" i="24"/>
  <c r="C37" i="24"/>
  <c r="Q36" i="24"/>
  <c r="H36" i="24"/>
  <c r="G36" i="24"/>
  <c r="D36" i="24"/>
  <c r="C36" i="24"/>
  <c r="Q35" i="24"/>
  <c r="H35" i="24"/>
  <c r="G35" i="24"/>
  <c r="D35" i="24"/>
  <c r="C35" i="24"/>
  <c r="Q34" i="24"/>
  <c r="H34" i="24"/>
  <c r="G34" i="24"/>
  <c r="D34" i="24"/>
  <c r="C34" i="24"/>
  <c r="Q33" i="24"/>
  <c r="AE33" i="25" s="1"/>
  <c r="H33" i="24"/>
  <c r="G33" i="24"/>
  <c r="D33" i="24"/>
  <c r="C33" i="24"/>
  <c r="Q32" i="24"/>
  <c r="H32" i="24"/>
  <c r="G32" i="24"/>
  <c r="D32" i="24"/>
  <c r="C32" i="24"/>
  <c r="Q30" i="24"/>
  <c r="H30" i="24"/>
  <c r="G30" i="24"/>
  <c r="D30" i="24"/>
  <c r="C30" i="24"/>
  <c r="Q29" i="24"/>
  <c r="AE29" i="25" s="1"/>
  <c r="H29" i="24"/>
  <c r="G29" i="24"/>
  <c r="D29" i="24"/>
  <c r="C29" i="24"/>
  <c r="Q28" i="24"/>
  <c r="H28" i="24"/>
  <c r="G28" i="24"/>
  <c r="D28" i="24"/>
  <c r="C28" i="24"/>
  <c r="Q27" i="24"/>
  <c r="AE27" i="25" s="1"/>
  <c r="H27" i="24"/>
  <c r="G27" i="24"/>
  <c r="D27" i="24"/>
  <c r="C27" i="24"/>
  <c r="Q26" i="24"/>
  <c r="AE26" i="25" s="1"/>
  <c r="H26" i="24"/>
  <c r="G26" i="24"/>
  <c r="D26" i="24"/>
  <c r="C26" i="24"/>
  <c r="Q25" i="24"/>
  <c r="AE25" i="25" s="1"/>
  <c r="H25" i="24"/>
  <c r="G25" i="24"/>
  <c r="D25" i="24"/>
  <c r="C25" i="24"/>
  <c r="Q24" i="24"/>
  <c r="H24" i="24"/>
  <c r="G24" i="24"/>
  <c r="D24" i="24"/>
  <c r="C24" i="24"/>
  <c r="Q23" i="24"/>
  <c r="H23" i="24"/>
  <c r="G23" i="24"/>
  <c r="D23" i="24"/>
  <c r="C23" i="24"/>
  <c r="Q22" i="24"/>
  <c r="H22" i="24"/>
  <c r="G22" i="24"/>
  <c r="D22" i="24"/>
  <c r="C22" i="24"/>
  <c r="Q20" i="24"/>
  <c r="AE20" i="25" s="1"/>
  <c r="H20" i="24"/>
  <c r="G20" i="24"/>
  <c r="D20" i="24"/>
  <c r="C20" i="24"/>
  <c r="H19" i="24"/>
  <c r="G19" i="24"/>
  <c r="D19" i="24"/>
  <c r="C19" i="24"/>
  <c r="H18" i="24"/>
  <c r="G18" i="24"/>
  <c r="D18" i="24"/>
  <c r="C18" i="24"/>
  <c r="H17" i="24"/>
  <c r="G17" i="24"/>
  <c r="D17" i="24"/>
  <c r="C17" i="24"/>
  <c r="Q15" i="24"/>
  <c r="H15" i="24"/>
  <c r="G15" i="24"/>
  <c r="D15" i="24"/>
  <c r="C15" i="24"/>
  <c r="Q14" i="24"/>
  <c r="H14" i="24"/>
  <c r="G14" i="24"/>
  <c r="D14" i="24"/>
  <c r="C14" i="24"/>
  <c r="Q13" i="24"/>
  <c r="AE13" i="25" s="1"/>
  <c r="H13" i="24"/>
  <c r="G13" i="24"/>
  <c r="D13" i="24"/>
  <c r="C13" i="24"/>
  <c r="Q12" i="24"/>
  <c r="H12" i="24"/>
  <c r="G12" i="24"/>
  <c r="D12" i="24"/>
  <c r="C12" i="24"/>
  <c r="Q11" i="24"/>
  <c r="H11" i="24"/>
  <c r="G11" i="24"/>
  <c r="D11" i="24"/>
  <c r="C11" i="24"/>
  <c r="Q10" i="24"/>
  <c r="H10" i="24"/>
  <c r="G10" i="24"/>
  <c r="D10" i="24"/>
  <c r="C10" i="24"/>
  <c r="Q9" i="24"/>
  <c r="AE9" i="25" s="1"/>
  <c r="H9" i="24"/>
  <c r="G9" i="24"/>
  <c r="D9" i="24"/>
  <c r="C9" i="24"/>
  <c r="Q8" i="24"/>
  <c r="H8" i="24"/>
  <c r="G8" i="24"/>
  <c r="D8" i="24"/>
  <c r="C8" i="24"/>
  <c r="Q7" i="24"/>
  <c r="H7" i="24"/>
  <c r="G7" i="24"/>
  <c r="D7" i="24"/>
  <c r="C7" i="24"/>
  <c r="Q60" i="23"/>
  <c r="AD61" i="25" s="1"/>
  <c r="H60" i="23"/>
  <c r="G60" i="23"/>
  <c r="D60" i="23"/>
  <c r="C60" i="23"/>
  <c r="Q58" i="23"/>
  <c r="AD59" i="25" s="1"/>
  <c r="H58" i="23"/>
  <c r="G58" i="23"/>
  <c r="D58" i="23"/>
  <c r="C58" i="23"/>
  <c r="Q57" i="23"/>
  <c r="AD58" i="25" s="1"/>
  <c r="H57" i="23"/>
  <c r="G57" i="23"/>
  <c r="D57" i="23"/>
  <c r="C57" i="23"/>
  <c r="Q56" i="23"/>
  <c r="AD57" i="25" s="1"/>
  <c r="H56" i="23"/>
  <c r="G56" i="23"/>
  <c r="D56" i="23"/>
  <c r="C56" i="23"/>
  <c r="Q55" i="23"/>
  <c r="AD56" i="25" s="1"/>
  <c r="H55" i="23"/>
  <c r="G55" i="23"/>
  <c r="D55" i="23"/>
  <c r="C55" i="23"/>
  <c r="Q54" i="23"/>
  <c r="H54" i="23"/>
  <c r="G54" i="23"/>
  <c r="D54" i="23"/>
  <c r="C54" i="23"/>
  <c r="Q53" i="23"/>
  <c r="AD54" i="25" s="1"/>
  <c r="H53" i="23"/>
  <c r="G53" i="23"/>
  <c r="D53" i="23"/>
  <c r="C53" i="23"/>
  <c r="Q52" i="23"/>
  <c r="H52" i="23"/>
  <c r="G52" i="23"/>
  <c r="D52" i="23"/>
  <c r="C52" i="23"/>
  <c r="Q51" i="23"/>
  <c r="H51" i="23"/>
  <c r="G51" i="23"/>
  <c r="D51" i="23"/>
  <c r="C51" i="23"/>
  <c r="Q50" i="23"/>
  <c r="H50" i="23"/>
  <c r="G50" i="23"/>
  <c r="D50" i="23"/>
  <c r="C50" i="23"/>
  <c r="Q49" i="23"/>
  <c r="H49" i="23"/>
  <c r="G49" i="23"/>
  <c r="D49" i="23"/>
  <c r="C49" i="23"/>
  <c r="Q48" i="23"/>
  <c r="AD49" i="25" s="1"/>
  <c r="H48" i="23"/>
  <c r="G48" i="23"/>
  <c r="D48" i="23"/>
  <c r="C48" i="23"/>
  <c r="Q47" i="23"/>
  <c r="AD48" i="25" s="1"/>
  <c r="H47" i="23"/>
  <c r="G47" i="23"/>
  <c r="D47" i="23"/>
  <c r="C47" i="23"/>
  <c r="Q45" i="23"/>
  <c r="H45" i="23"/>
  <c r="G45" i="23"/>
  <c r="D45" i="23"/>
  <c r="C45" i="23"/>
  <c r="Q44" i="23"/>
  <c r="H44" i="23"/>
  <c r="G44" i="23"/>
  <c r="D44" i="23"/>
  <c r="C44" i="23"/>
  <c r="Q43" i="23"/>
  <c r="H43" i="23"/>
  <c r="G43" i="23"/>
  <c r="D43" i="23"/>
  <c r="C43" i="23"/>
  <c r="Q42" i="23"/>
  <c r="H42" i="23"/>
  <c r="G42" i="23"/>
  <c r="D42" i="23"/>
  <c r="C42" i="23"/>
  <c r="Q41" i="23"/>
  <c r="AD41" i="25" s="1"/>
  <c r="H41" i="23"/>
  <c r="G41" i="23"/>
  <c r="D41" i="23"/>
  <c r="C41" i="23"/>
  <c r="Q40" i="23"/>
  <c r="AD40" i="25" s="1"/>
  <c r="H40" i="23"/>
  <c r="G40" i="23"/>
  <c r="D40" i="23"/>
  <c r="C40" i="23"/>
  <c r="Q39" i="23"/>
  <c r="AD39" i="25" s="1"/>
  <c r="H39" i="23"/>
  <c r="G39" i="23"/>
  <c r="D39" i="23"/>
  <c r="C39" i="23"/>
  <c r="Q38" i="23"/>
  <c r="H38" i="23"/>
  <c r="G38" i="23"/>
  <c r="D38" i="23"/>
  <c r="C38" i="23"/>
  <c r="Q37" i="23"/>
  <c r="AD37" i="25" s="1"/>
  <c r="H37" i="23"/>
  <c r="G37" i="23"/>
  <c r="D37" i="23"/>
  <c r="C37" i="23"/>
  <c r="Q36" i="23"/>
  <c r="AD36" i="25" s="1"/>
  <c r="H36" i="23"/>
  <c r="G36" i="23"/>
  <c r="D36" i="23"/>
  <c r="C36" i="23"/>
  <c r="Q35" i="23"/>
  <c r="AD35" i="25" s="1"/>
  <c r="H35" i="23"/>
  <c r="G35" i="23"/>
  <c r="D35" i="23"/>
  <c r="C35" i="23"/>
  <c r="Q34" i="23"/>
  <c r="AD34" i="25" s="1"/>
  <c r="H34" i="23"/>
  <c r="G34" i="23"/>
  <c r="D34" i="23"/>
  <c r="C34" i="23"/>
  <c r="Q33" i="23"/>
  <c r="AD33" i="25" s="1"/>
  <c r="H33" i="23"/>
  <c r="G33" i="23"/>
  <c r="D33" i="23"/>
  <c r="C33" i="23"/>
  <c r="Q32" i="23"/>
  <c r="H32" i="23"/>
  <c r="G32" i="23"/>
  <c r="D32" i="23"/>
  <c r="C32" i="23"/>
  <c r="Q30" i="23"/>
  <c r="AD30" i="25" s="1"/>
  <c r="H30" i="23"/>
  <c r="G30" i="23"/>
  <c r="D30" i="23"/>
  <c r="C30" i="23"/>
  <c r="Q29" i="23"/>
  <c r="AD29" i="25" s="1"/>
  <c r="H29" i="23"/>
  <c r="G29" i="23"/>
  <c r="D29" i="23"/>
  <c r="C29" i="23"/>
  <c r="Q28" i="23"/>
  <c r="AD28" i="25" s="1"/>
  <c r="H28" i="23"/>
  <c r="G28" i="23"/>
  <c r="D28" i="23"/>
  <c r="C28" i="23"/>
  <c r="Q27" i="23"/>
  <c r="AD27" i="25" s="1"/>
  <c r="H27" i="23"/>
  <c r="G27" i="23"/>
  <c r="D27" i="23"/>
  <c r="C27" i="23"/>
  <c r="Q26" i="23"/>
  <c r="AD26" i="25" s="1"/>
  <c r="H26" i="23"/>
  <c r="G26" i="23"/>
  <c r="D26" i="23"/>
  <c r="C26" i="23"/>
  <c r="Q25" i="23"/>
  <c r="AD25" i="25" s="1"/>
  <c r="H25" i="23"/>
  <c r="G25" i="23"/>
  <c r="D25" i="23"/>
  <c r="C25" i="23"/>
  <c r="Q24" i="23"/>
  <c r="AD24" i="25" s="1"/>
  <c r="H24" i="23"/>
  <c r="G24" i="23"/>
  <c r="D24" i="23"/>
  <c r="C24" i="23"/>
  <c r="Q23" i="23"/>
  <c r="AD23" i="25" s="1"/>
  <c r="H23" i="23"/>
  <c r="G23" i="23"/>
  <c r="D23" i="23"/>
  <c r="C23" i="23"/>
  <c r="Q22" i="23"/>
  <c r="H22" i="23"/>
  <c r="G22" i="23"/>
  <c r="D22" i="23"/>
  <c r="C22" i="23"/>
  <c r="Q20" i="23"/>
  <c r="AD20" i="25" s="1"/>
  <c r="H20" i="23"/>
  <c r="G20" i="23"/>
  <c r="D20" i="23"/>
  <c r="C20" i="23"/>
  <c r="H19" i="23"/>
  <c r="G19" i="23"/>
  <c r="D19" i="23"/>
  <c r="C19" i="23"/>
  <c r="H18" i="23"/>
  <c r="G18" i="23"/>
  <c r="D18" i="23"/>
  <c r="C18" i="23"/>
  <c r="H17" i="23"/>
  <c r="G17" i="23"/>
  <c r="D17" i="23"/>
  <c r="C17" i="23"/>
  <c r="Q15" i="23"/>
  <c r="AD15" i="25" s="1"/>
  <c r="H15" i="23"/>
  <c r="G15" i="23"/>
  <c r="D15" i="23"/>
  <c r="C15" i="23"/>
  <c r="Q14" i="23"/>
  <c r="AD14" i="25" s="1"/>
  <c r="H14" i="23"/>
  <c r="G14" i="23"/>
  <c r="D14" i="23"/>
  <c r="C14" i="23"/>
  <c r="Q13" i="23"/>
  <c r="AD13" i="25" s="1"/>
  <c r="H13" i="23"/>
  <c r="G13" i="23"/>
  <c r="D13" i="23"/>
  <c r="C13" i="23"/>
  <c r="Q12" i="23"/>
  <c r="H12" i="23"/>
  <c r="G12" i="23"/>
  <c r="D12" i="23"/>
  <c r="C12" i="23"/>
  <c r="Q11" i="23"/>
  <c r="H11" i="23"/>
  <c r="G11" i="23"/>
  <c r="D11" i="23"/>
  <c r="C11" i="23"/>
  <c r="Q10" i="23"/>
  <c r="H10" i="23"/>
  <c r="G10" i="23"/>
  <c r="D10" i="23"/>
  <c r="C10" i="23"/>
  <c r="Q9" i="23"/>
  <c r="H9" i="23"/>
  <c r="G9" i="23"/>
  <c r="D9" i="23"/>
  <c r="C9" i="23"/>
  <c r="Q8" i="23"/>
  <c r="AD8" i="25" s="1"/>
  <c r="H8" i="23"/>
  <c r="G8" i="23"/>
  <c r="D8" i="23"/>
  <c r="C8" i="23"/>
  <c r="Q7" i="23"/>
  <c r="H7" i="23"/>
  <c r="G7" i="23"/>
  <c r="D7" i="23"/>
  <c r="C7" i="23"/>
  <c r="Q61" i="22"/>
  <c r="J61" i="25" s="1"/>
  <c r="H61" i="22"/>
  <c r="G61" i="22"/>
  <c r="D61" i="22"/>
  <c r="C61" i="22"/>
  <c r="Q59" i="22"/>
  <c r="H59" i="22"/>
  <c r="G59" i="22"/>
  <c r="D59" i="22"/>
  <c r="C59" i="22"/>
  <c r="Q58" i="22"/>
  <c r="H58" i="22"/>
  <c r="G58" i="22"/>
  <c r="D58" i="22"/>
  <c r="C58" i="22"/>
  <c r="Q57" i="22"/>
  <c r="H57" i="22"/>
  <c r="G57" i="22"/>
  <c r="D57" i="22"/>
  <c r="C57" i="22"/>
  <c r="Q56" i="22"/>
  <c r="H56" i="22"/>
  <c r="G56" i="22"/>
  <c r="D56" i="22"/>
  <c r="C56" i="22"/>
  <c r="Q55" i="22"/>
  <c r="H55" i="22"/>
  <c r="G55" i="22"/>
  <c r="D55" i="22"/>
  <c r="C55" i="22"/>
  <c r="Q54" i="22"/>
  <c r="J54" i="25" s="1"/>
  <c r="H54" i="22"/>
  <c r="G54" i="22"/>
  <c r="D54" i="22"/>
  <c r="C54" i="22"/>
  <c r="Q53" i="22"/>
  <c r="J53" i="25" s="1"/>
  <c r="H53" i="22"/>
  <c r="G53" i="22"/>
  <c r="D53" i="22"/>
  <c r="C53" i="22"/>
  <c r="Q52" i="22"/>
  <c r="H52" i="22"/>
  <c r="G52" i="22"/>
  <c r="D52" i="22"/>
  <c r="C52" i="22"/>
  <c r="Q51" i="22"/>
  <c r="H51" i="22"/>
  <c r="G51" i="22"/>
  <c r="D51" i="22"/>
  <c r="C51" i="22"/>
  <c r="Q50" i="22"/>
  <c r="H50" i="22"/>
  <c r="G50" i="22"/>
  <c r="D50" i="22"/>
  <c r="C50" i="22"/>
  <c r="Q49" i="22"/>
  <c r="H49" i="22"/>
  <c r="G49" i="22"/>
  <c r="D49" i="22"/>
  <c r="C49" i="22"/>
  <c r="Q48" i="22"/>
  <c r="H48" i="22"/>
  <c r="G48" i="22"/>
  <c r="D48" i="22"/>
  <c r="C48" i="22"/>
  <c r="Q46" i="22"/>
  <c r="H46" i="22"/>
  <c r="G46" i="22"/>
  <c r="D46" i="22"/>
  <c r="C46" i="22"/>
  <c r="Q45" i="22"/>
  <c r="H45" i="22"/>
  <c r="G45" i="22"/>
  <c r="D45" i="22"/>
  <c r="C45" i="22"/>
  <c r="Q43" i="22"/>
  <c r="H43" i="22"/>
  <c r="G43" i="22"/>
  <c r="D43" i="22"/>
  <c r="C43" i="22"/>
  <c r="Q42" i="22"/>
  <c r="H42" i="22"/>
  <c r="G42" i="22"/>
  <c r="D42" i="22"/>
  <c r="C42" i="22"/>
  <c r="Q41" i="22"/>
  <c r="H41" i="22"/>
  <c r="G41" i="22"/>
  <c r="D41" i="22"/>
  <c r="C41" i="22"/>
  <c r="Q40" i="22"/>
  <c r="H40" i="22"/>
  <c r="G40" i="22"/>
  <c r="D40" i="22"/>
  <c r="C40" i="22"/>
  <c r="Q39" i="22"/>
  <c r="H39" i="22"/>
  <c r="G39" i="22"/>
  <c r="D39" i="22"/>
  <c r="C39" i="22"/>
  <c r="Q38" i="22"/>
  <c r="H38" i="22"/>
  <c r="G38" i="22"/>
  <c r="D38" i="22"/>
  <c r="C38" i="22"/>
  <c r="Q37" i="22"/>
  <c r="H37" i="22"/>
  <c r="G37" i="22"/>
  <c r="D37" i="22"/>
  <c r="C37" i="22"/>
  <c r="Q36" i="22"/>
  <c r="H36" i="22"/>
  <c r="G36" i="22"/>
  <c r="D36" i="22"/>
  <c r="C36" i="22"/>
  <c r="Q35" i="22"/>
  <c r="H35" i="22"/>
  <c r="G35" i="22"/>
  <c r="D35" i="22"/>
  <c r="C35" i="22"/>
  <c r="Q34" i="22"/>
  <c r="H34" i="22"/>
  <c r="G34" i="22"/>
  <c r="D34" i="22"/>
  <c r="C34" i="22"/>
  <c r="Q33" i="22"/>
  <c r="J33" i="25" s="1"/>
  <c r="H33" i="22"/>
  <c r="G33" i="22"/>
  <c r="D33" i="22"/>
  <c r="C33" i="22"/>
  <c r="Q32" i="22"/>
  <c r="H32" i="22"/>
  <c r="G32" i="22"/>
  <c r="D32" i="22"/>
  <c r="C32" i="22"/>
  <c r="Q30" i="22"/>
  <c r="H30" i="22"/>
  <c r="G30" i="22"/>
  <c r="D30" i="22"/>
  <c r="C30" i="22"/>
  <c r="Q29" i="22"/>
  <c r="H29" i="22"/>
  <c r="G29" i="22"/>
  <c r="D29" i="22"/>
  <c r="C29" i="22"/>
  <c r="Q28" i="22"/>
  <c r="J28" i="25" s="1"/>
  <c r="H28" i="22"/>
  <c r="G28" i="22"/>
  <c r="D28" i="22"/>
  <c r="C28" i="22"/>
  <c r="Q27" i="22"/>
  <c r="J27" i="25" s="1"/>
  <c r="H27" i="22"/>
  <c r="G27" i="22"/>
  <c r="D27" i="22"/>
  <c r="C27" i="22"/>
  <c r="Q26" i="22"/>
  <c r="J26" i="25" s="1"/>
  <c r="H26" i="22"/>
  <c r="G26" i="22"/>
  <c r="D26" i="22"/>
  <c r="C26" i="22"/>
  <c r="Q25" i="22"/>
  <c r="J25" i="25" s="1"/>
  <c r="H25" i="22"/>
  <c r="G25" i="22"/>
  <c r="D25" i="22"/>
  <c r="C25" i="22"/>
  <c r="Q24" i="22"/>
  <c r="J24" i="25" s="1"/>
  <c r="H24" i="22"/>
  <c r="G24" i="22"/>
  <c r="D24" i="22"/>
  <c r="C24" i="22"/>
  <c r="Q23" i="22"/>
  <c r="J23" i="25" s="1"/>
  <c r="H23" i="22"/>
  <c r="G23" i="22"/>
  <c r="D23" i="22"/>
  <c r="C23" i="22"/>
  <c r="Q22" i="22"/>
  <c r="J22" i="25" s="1"/>
  <c r="H22" i="22"/>
  <c r="G22" i="22"/>
  <c r="D22" i="22"/>
  <c r="C22" i="22"/>
  <c r="Q20" i="22"/>
  <c r="J20" i="25" s="1"/>
  <c r="H20" i="22"/>
  <c r="G20" i="22"/>
  <c r="D20" i="22"/>
  <c r="C20" i="22"/>
  <c r="H19" i="22"/>
  <c r="G19" i="22"/>
  <c r="D19" i="22"/>
  <c r="C19" i="22"/>
  <c r="H18" i="22"/>
  <c r="G18" i="22"/>
  <c r="D18" i="22"/>
  <c r="C18" i="22"/>
  <c r="H17" i="22"/>
  <c r="G17" i="22"/>
  <c r="D17" i="22"/>
  <c r="C17" i="22"/>
  <c r="Q15" i="22"/>
  <c r="H15" i="22"/>
  <c r="G15" i="22"/>
  <c r="D15" i="22"/>
  <c r="C15" i="22"/>
  <c r="Q14" i="22"/>
  <c r="H14" i="22"/>
  <c r="G14" i="22"/>
  <c r="D14" i="22"/>
  <c r="C14" i="22"/>
  <c r="Q13" i="22"/>
  <c r="H13" i="22"/>
  <c r="G13" i="22"/>
  <c r="D13" i="22"/>
  <c r="C13" i="22"/>
  <c r="Q12" i="22"/>
  <c r="H12" i="22"/>
  <c r="G12" i="22"/>
  <c r="D12" i="22"/>
  <c r="C12" i="22"/>
  <c r="Q11" i="22"/>
  <c r="H11" i="22"/>
  <c r="G11" i="22"/>
  <c r="D11" i="22"/>
  <c r="C11" i="22"/>
  <c r="Q10" i="22"/>
  <c r="J10" i="25" s="1"/>
  <c r="H10" i="22"/>
  <c r="G10" i="22"/>
  <c r="D10" i="22"/>
  <c r="C10" i="22"/>
  <c r="Q9" i="22"/>
  <c r="J9" i="25" s="1"/>
  <c r="H9" i="22"/>
  <c r="G9" i="22"/>
  <c r="D9" i="22"/>
  <c r="C9" i="22"/>
  <c r="Q8" i="22"/>
  <c r="J8" i="25" s="1"/>
  <c r="H8" i="22"/>
  <c r="G8" i="22"/>
  <c r="D8" i="22"/>
  <c r="C8" i="22"/>
  <c r="Q7" i="22"/>
  <c r="J7" i="25" s="1"/>
  <c r="H7" i="22"/>
  <c r="G7" i="22"/>
  <c r="D7" i="22"/>
  <c r="C7" i="22"/>
  <c r="Q60" i="21"/>
  <c r="K61" i="25" s="1"/>
  <c r="H60" i="21"/>
  <c r="G60" i="21"/>
  <c r="D60" i="21"/>
  <c r="C60" i="21"/>
  <c r="Q58" i="21"/>
  <c r="K59" i="25" s="1"/>
  <c r="H58" i="21"/>
  <c r="G58" i="21"/>
  <c r="D58" i="21"/>
  <c r="C58" i="21"/>
  <c r="Q57" i="21"/>
  <c r="K58" i="25" s="1"/>
  <c r="H57" i="21"/>
  <c r="G57" i="21"/>
  <c r="D57" i="21"/>
  <c r="C57" i="21"/>
  <c r="Q56" i="21"/>
  <c r="K57" i="25" s="1"/>
  <c r="H56" i="21"/>
  <c r="G56" i="21"/>
  <c r="D56" i="21"/>
  <c r="C56" i="21"/>
  <c r="Q55" i="21"/>
  <c r="K56" i="25" s="1"/>
  <c r="H55" i="21"/>
  <c r="G55" i="21"/>
  <c r="D55" i="21"/>
  <c r="C55" i="21"/>
  <c r="Q54" i="21"/>
  <c r="K55" i="25" s="1"/>
  <c r="H54" i="21"/>
  <c r="G54" i="21"/>
  <c r="D54" i="21"/>
  <c r="C54" i="21"/>
  <c r="Q53" i="21"/>
  <c r="K54" i="25" s="1"/>
  <c r="H53" i="21"/>
  <c r="G53" i="21"/>
  <c r="D53" i="21"/>
  <c r="C53" i="21"/>
  <c r="Q52" i="21"/>
  <c r="K53" i="25" s="1"/>
  <c r="H52" i="21"/>
  <c r="G52" i="21"/>
  <c r="D52" i="21"/>
  <c r="C52" i="21"/>
  <c r="Q51" i="21"/>
  <c r="K52" i="25" s="1"/>
  <c r="AF52" i="25" s="1"/>
  <c r="AG52" i="25" s="1"/>
  <c r="H51" i="21"/>
  <c r="G51" i="21"/>
  <c r="D51" i="21"/>
  <c r="C51" i="21"/>
  <c r="Q50" i="21"/>
  <c r="K51" i="25" s="1"/>
  <c r="H50" i="21"/>
  <c r="G50" i="21"/>
  <c r="D50" i="21"/>
  <c r="C50" i="21"/>
  <c r="Q49" i="21"/>
  <c r="K50" i="25" s="1"/>
  <c r="H49" i="21"/>
  <c r="G49" i="21"/>
  <c r="D49" i="21"/>
  <c r="C49" i="21"/>
  <c r="Q48" i="21"/>
  <c r="K49" i="25" s="1"/>
  <c r="H48" i="21"/>
  <c r="G48" i="21"/>
  <c r="D48" i="21"/>
  <c r="C48" i="21"/>
  <c r="Q47" i="21"/>
  <c r="K48" i="25" s="1"/>
  <c r="H47" i="21"/>
  <c r="G47" i="21"/>
  <c r="D47" i="21"/>
  <c r="C47" i="21"/>
  <c r="Q45" i="21"/>
  <c r="H45" i="21"/>
  <c r="G45" i="21"/>
  <c r="D45" i="21"/>
  <c r="C45" i="21"/>
  <c r="Q44" i="21"/>
  <c r="K44" i="25" s="1"/>
  <c r="AF44" i="25" s="1"/>
  <c r="AG44" i="25" s="1"/>
  <c r="H44" i="21"/>
  <c r="G44" i="21"/>
  <c r="D44" i="21"/>
  <c r="C44" i="21"/>
  <c r="Q43" i="21"/>
  <c r="K43" i="25" s="1"/>
  <c r="H43" i="21"/>
  <c r="G43" i="21"/>
  <c r="D43" i="21"/>
  <c r="C43" i="21"/>
  <c r="Q42" i="21"/>
  <c r="K42" i="25" s="1"/>
  <c r="H42" i="21"/>
  <c r="G42" i="21"/>
  <c r="D42" i="21"/>
  <c r="C42" i="21"/>
  <c r="Q41" i="21"/>
  <c r="K41" i="25" s="1"/>
  <c r="H41" i="21"/>
  <c r="G41" i="21"/>
  <c r="D41" i="21"/>
  <c r="C41" i="21"/>
  <c r="Q40" i="21"/>
  <c r="K40" i="25" s="1"/>
  <c r="H40" i="21"/>
  <c r="G40" i="21"/>
  <c r="D40" i="21"/>
  <c r="C40" i="21"/>
  <c r="Q39" i="21"/>
  <c r="K39" i="25" s="1"/>
  <c r="H39" i="21"/>
  <c r="G39" i="21"/>
  <c r="D39" i="21"/>
  <c r="C39" i="21"/>
  <c r="Q38" i="21"/>
  <c r="K38" i="25" s="1"/>
  <c r="AF38" i="25" s="1"/>
  <c r="AG38" i="25" s="1"/>
  <c r="H38" i="21"/>
  <c r="G38" i="21"/>
  <c r="D38" i="21"/>
  <c r="C38" i="21"/>
  <c r="Q37" i="21"/>
  <c r="K37" i="25" s="1"/>
  <c r="H37" i="21"/>
  <c r="G37" i="21"/>
  <c r="D37" i="21"/>
  <c r="C37" i="21"/>
  <c r="Q36" i="21"/>
  <c r="K36" i="25" s="1"/>
  <c r="H36" i="21"/>
  <c r="G36" i="21"/>
  <c r="D36" i="21"/>
  <c r="C36" i="21"/>
  <c r="Q35" i="21"/>
  <c r="K35" i="25" s="1"/>
  <c r="H35" i="21"/>
  <c r="G35" i="21"/>
  <c r="D35" i="21"/>
  <c r="C35" i="21"/>
  <c r="Q34" i="21"/>
  <c r="K34" i="25" s="1"/>
  <c r="H34" i="21"/>
  <c r="G34" i="21"/>
  <c r="D34" i="21"/>
  <c r="C34" i="21"/>
  <c r="Q33" i="21"/>
  <c r="K33" i="25" s="1"/>
  <c r="H33" i="21"/>
  <c r="G33" i="21"/>
  <c r="D33" i="21"/>
  <c r="C33" i="21"/>
  <c r="Q32" i="21"/>
  <c r="K32" i="25" s="1"/>
  <c r="AF32" i="25" s="1"/>
  <c r="AG32" i="25" s="1"/>
  <c r="H32" i="21"/>
  <c r="G32" i="21"/>
  <c r="D32" i="21"/>
  <c r="C32" i="21"/>
  <c r="Q30" i="21"/>
  <c r="K30" i="25" s="1"/>
  <c r="H30" i="21"/>
  <c r="G30" i="21"/>
  <c r="D30" i="21"/>
  <c r="C30" i="21"/>
  <c r="Q29" i="21"/>
  <c r="K29" i="25" s="1"/>
  <c r="H29" i="21"/>
  <c r="G29" i="21"/>
  <c r="D29" i="21"/>
  <c r="C29" i="21"/>
  <c r="Q28" i="21"/>
  <c r="K28" i="25" s="1"/>
  <c r="H28" i="21"/>
  <c r="G28" i="21"/>
  <c r="D28" i="21"/>
  <c r="C28" i="21"/>
  <c r="Q27" i="21"/>
  <c r="K27" i="25" s="1"/>
  <c r="H27" i="21"/>
  <c r="G27" i="21"/>
  <c r="D27" i="21"/>
  <c r="C27" i="21"/>
  <c r="Q26" i="21"/>
  <c r="K26" i="25" s="1"/>
  <c r="H26" i="21"/>
  <c r="G26" i="21"/>
  <c r="D26" i="21"/>
  <c r="C26" i="21"/>
  <c r="Q25" i="21"/>
  <c r="K25" i="25" s="1"/>
  <c r="H25" i="21"/>
  <c r="G25" i="21"/>
  <c r="D25" i="21"/>
  <c r="C25" i="21"/>
  <c r="Q24" i="21"/>
  <c r="K24" i="25" s="1"/>
  <c r="H24" i="21"/>
  <c r="G24" i="21"/>
  <c r="D24" i="21"/>
  <c r="C24" i="21"/>
  <c r="Q23" i="21"/>
  <c r="K23" i="25" s="1"/>
  <c r="H23" i="21"/>
  <c r="G23" i="21"/>
  <c r="D23" i="21"/>
  <c r="C23" i="21"/>
  <c r="Q22" i="21"/>
  <c r="K22" i="25" s="1"/>
  <c r="H22" i="21"/>
  <c r="G22" i="21"/>
  <c r="D22" i="21"/>
  <c r="C22" i="21"/>
  <c r="Q20" i="21"/>
  <c r="K20" i="25" s="1"/>
  <c r="H20" i="21"/>
  <c r="G20" i="21"/>
  <c r="D20" i="21"/>
  <c r="C20" i="21"/>
  <c r="H19" i="21"/>
  <c r="G19" i="21"/>
  <c r="D19" i="21"/>
  <c r="C19" i="21"/>
  <c r="H18" i="21"/>
  <c r="G18" i="21"/>
  <c r="D18" i="21"/>
  <c r="C18" i="21"/>
  <c r="H17" i="21"/>
  <c r="G17" i="21"/>
  <c r="D17" i="21"/>
  <c r="C17" i="21"/>
  <c r="Q15" i="21"/>
  <c r="K15" i="25" s="1"/>
  <c r="H15" i="21"/>
  <c r="G15" i="21"/>
  <c r="D15" i="21"/>
  <c r="C15" i="21"/>
  <c r="Q14" i="21"/>
  <c r="K14" i="25" s="1"/>
  <c r="H14" i="21"/>
  <c r="G14" i="21"/>
  <c r="D14" i="21"/>
  <c r="C14" i="21"/>
  <c r="Q13" i="21"/>
  <c r="K13" i="25" s="1"/>
  <c r="H13" i="21"/>
  <c r="G13" i="21"/>
  <c r="D13" i="21"/>
  <c r="C13" i="21"/>
  <c r="Q12" i="21"/>
  <c r="K12" i="25" s="1"/>
  <c r="H12" i="21"/>
  <c r="G12" i="21"/>
  <c r="D12" i="21"/>
  <c r="C12" i="21"/>
  <c r="Q11" i="21"/>
  <c r="K11" i="25" s="1"/>
  <c r="H11" i="21"/>
  <c r="G11" i="21"/>
  <c r="D11" i="21"/>
  <c r="C11" i="21"/>
  <c r="Q10" i="21"/>
  <c r="K10" i="25" s="1"/>
  <c r="H10" i="21"/>
  <c r="G10" i="21"/>
  <c r="D10" i="21"/>
  <c r="C10" i="21"/>
  <c r="Q9" i="21"/>
  <c r="K9" i="25" s="1"/>
  <c r="H9" i="21"/>
  <c r="G9" i="21"/>
  <c r="D9" i="21"/>
  <c r="C9" i="21"/>
  <c r="Q8" i="21"/>
  <c r="K8" i="25" s="1"/>
  <c r="H8" i="21"/>
  <c r="G8" i="21"/>
  <c r="D8" i="21"/>
  <c r="C8" i="21"/>
  <c r="Q7" i="21"/>
  <c r="K7" i="25" s="1"/>
  <c r="H7" i="21"/>
  <c r="G7" i="21"/>
  <c r="D7" i="21"/>
  <c r="C7" i="21"/>
  <c r="Q60" i="20"/>
  <c r="H60" i="20"/>
  <c r="G60" i="20"/>
  <c r="D60" i="20"/>
  <c r="C60" i="20"/>
  <c r="Q58" i="20"/>
  <c r="H58" i="20"/>
  <c r="G58" i="20"/>
  <c r="D58" i="20"/>
  <c r="C58" i="20"/>
  <c r="Q57" i="20"/>
  <c r="H57" i="20"/>
  <c r="G57" i="20"/>
  <c r="D57" i="20"/>
  <c r="C57" i="20"/>
  <c r="Q56" i="20"/>
  <c r="H56" i="20"/>
  <c r="G56" i="20"/>
  <c r="D56" i="20"/>
  <c r="C56" i="20"/>
  <c r="Q55" i="20"/>
  <c r="H55" i="20"/>
  <c r="G55" i="20"/>
  <c r="D55" i="20"/>
  <c r="C55" i="20"/>
  <c r="Q54" i="20"/>
  <c r="H54" i="20"/>
  <c r="G54" i="20"/>
  <c r="D54" i="20"/>
  <c r="C54" i="20"/>
  <c r="Q53" i="20"/>
  <c r="H53" i="20"/>
  <c r="G53" i="20"/>
  <c r="D53" i="20"/>
  <c r="C53" i="20"/>
  <c r="Q52" i="20"/>
  <c r="H52" i="20"/>
  <c r="G52" i="20"/>
  <c r="D52" i="20"/>
  <c r="C52" i="20"/>
  <c r="Q51" i="20"/>
  <c r="H51" i="20"/>
  <c r="G51" i="20"/>
  <c r="D51" i="20"/>
  <c r="C51" i="20"/>
  <c r="Q50" i="20"/>
  <c r="H50" i="20"/>
  <c r="G50" i="20"/>
  <c r="D50" i="20"/>
  <c r="C50" i="20"/>
  <c r="Q49" i="20"/>
  <c r="H49" i="20"/>
  <c r="G49" i="20"/>
  <c r="D49" i="20"/>
  <c r="C49" i="20"/>
  <c r="Q48" i="20"/>
  <c r="H48" i="20"/>
  <c r="G48" i="20"/>
  <c r="D48" i="20"/>
  <c r="C48" i="20"/>
  <c r="Q47" i="20"/>
  <c r="H47" i="20"/>
  <c r="G47" i="20"/>
  <c r="D47" i="20"/>
  <c r="C47" i="20"/>
  <c r="Q45" i="20"/>
  <c r="H45" i="20"/>
  <c r="G45" i="20"/>
  <c r="D45" i="20"/>
  <c r="C45" i="20"/>
  <c r="Q44" i="20"/>
  <c r="H44" i="20"/>
  <c r="G44" i="20"/>
  <c r="D44" i="20"/>
  <c r="C44" i="20"/>
  <c r="Q43" i="20"/>
  <c r="H43" i="20"/>
  <c r="G43" i="20"/>
  <c r="D43" i="20"/>
  <c r="C43" i="20"/>
  <c r="Q42" i="20"/>
  <c r="H42" i="20"/>
  <c r="G42" i="20"/>
  <c r="D42" i="20"/>
  <c r="C42" i="20"/>
  <c r="Q41" i="20"/>
  <c r="H41" i="20"/>
  <c r="G41" i="20"/>
  <c r="D41" i="20"/>
  <c r="C41" i="20"/>
  <c r="Q40" i="20"/>
  <c r="H40" i="20"/>
  <c r="G40" i="20"/>
  <c r="D40" i="20"/>
  <c r="C40" i="20"/>
  <c r="Q39" i="20"/>
  <c r="H39" i="20"/>
  <c r="G39" i="20"/>
  <c r="D39" i="20"/>
  <c r="C39" i="20"/>
  <c r="Q38" i="20"/>
  <c r="H38" i="20"/>
  <c r="G38" i="20"/>
  <c r="D38" i="20"/>
  <c r="C38" i="20"/>
  <c r="Q37" i="20"/>
  <c r="H37" i="20"/>
  <c r="G37" i="20"/>
  <c r="D37" i="20"/>
  <c r="C37" i="20"/>
  <c r="Q36" i="20"/>
  <c r="H36" i="20"/>
  <c r="G36" i="20"/>
  <c r="D36" i="20"/>
  <c r="C36" i="20"/>
  <c r="Q35" i="20"/>
  <c r="H35" i="20"/>
  <c r="G35" i="20"/>
  <c r="D35" i="20"/>
  <c r="C35" i="20"/>
  <c r="Q34" i="20"/>
  <c r="H34" i="20"/>
  <c r="G34" i="20"/>
  <c r="D34" i="20"/>
  <c r="C34" i="20"/>
  <c r="Q33" i="20"/>
  <c r="H33" i="20"/>
  <c r="G33" i="20"/>
  <c r="D33" i="20"/>
  <c r="C33" i="20"/>
  <c r="Q32" i="20"/>
  <c r="H32" i="20"/>
  <c r="G32" i="20"/>
  <c r="D32" i="20"/>
  <c r="C32" i="20"/>
  <c r="Q30" i="20"/>
  <c r="H30" i="20"/>
  <c r="G30" i="20"/>
  <c r="D30" i="20"/>
  <c r="C30" i="20"/>
  <c r="Q29" i="20"/>
  <c r="H29" i="20"/>
  <c r="G29" i="20"/>
  <c r="D29" i="20"/>
  <c r="C29" i="20"/>
  <c r="Q28" i="20"/>
  <c r="H28" i="20"/>
  <c r="G28" i="20"/>
  <c r="D28" i="20"/>
  <c r="C28" i="20"/>
  <c r="Q27" i="20"/>
  <c r="H27" i="20"/>
  <c r="G27" i="20"/>
  <c r="D27" i="20"/>
  <c r="C27" i="20"/>
  <c r="Q26" i="20"/>
  <c r="H26" i="20"/>
  <c r="G26" i="20"/>
  <c r="D26" i="20"/>
  <c r="C26" i="20"/>
  <c r="Q25" i="20"/>
  <c r="H25" i="20"/>
  <c r="G25" i="20"/>
  <c r="D25" i="20"/>
  <c r="C25" i="20"/>
  <c r="Q24" i="20"/>
  <c r="H24" i="20"/>
  <c r="G24" i="20"/>
  <c r="D24" i="20"/>
  <c r="C24" i="20"/>
  <c r="Q23" i="20"/>
  <c r="H23" i="20"/>
  <c r="G23" i="20"/>
  <c r="D23" i="20"/>
  <c r="C23" i="20"/>
  <c r="Q22" i="20"/>
  <c r="H22" i="20"/>
  <c r="G22" i="20"/>
  <c r="D22" i="20"/>
  <c r="C22" i="20"/>
  <c r="Q20" i="20"/>
  <c r="H20" i="20"/>
  <c r="G20" i="20"/>
  <c r="D20" i="20"/>
  <c r="C20" i="20"/>
  <c r="H19" i="20"/>
  <c r="G19" i="20"/>
  <c r="D19" i="20"/>
  <c r="C19" i="20"/>
  <c r="H18" i="20"/>
  <c r="G18" i="20"/>
  <c r="D18" i="20"/>
  <c r="C18" i="20"/>
  <c r="H17" i="20"/>
  <c r="G17" i="20"/>
  <c r="D17" i="20"/>
  <c r="C17" i="20"/>
  <c r="Q15" i="20"/>
  <c r="H15" i="20"/>
  <c r="G15" i="20"/>
  <c r="D15" i="20"/>
  <c r="C15" i="20"/>
  <c r="Q14" i="20"/>
  <c r="H14" i="20"/>
  <c r="G14" i="20"/>
  <c r="D14" i="20"/>
  <c r="C14" i="20"/>
  <c r="Q13" i="20"/>
  <c r="H13" i="20"/>
  <c r="G13" i="20"/>
  <c r="D13" i="20"/>
  <c r="C13" i="20"/>
  <c r="Q12" i="20"/>
  <c r="H12" i="20"/>
  <c r="G12" i="20"/>
  <c r="D12" i="20"/>
  <c r="C12" i="20"/>
  <c r="Q11" i="20"/>
  <c r="H11" i="20"/>
  <c r="G11" i="20"/>
  <c r="D11" i="20"/>
  <c r="C11" i="20"/>
  <c r="Q10" i="20"/>
  <c r="H10" i="20"/>
  <c r="G10" i="20"/>
  <c r="D10" i="20"/>
  <c r="C10" i="20"/>
  <c r="Q9" i="20"/>
  <c r="H9" i="20"/>
  <c r="G9" i="20"/>
  <c r="D9" i="20"/>
  <c r="C9" i="20"/>
  <c r="Q8" i="20"/>
  <c r="H8" i="20"/>
  <c r="G8" i="20"/>
  <c r="D8" i="20"/>
  <c r="C8" i="20"/>
  <c r="Q7" i="20"/>
  <c r="Q61" i="20" s="1"/>
  <c r="H7" i="20"/>
  <c r="G7" i="20"/>
  <c r="D7" i="20"/>
  <c r="C7" i="20"/>
  <c r="Q61" i="19"/>
  <c r="M61" i="25" s="1"/>
  <c r="H61" i="19"/>
  <c r="G61" i="19"/>
  <c r="D61" i="19"/>
  <c r="C61" i="19"/>
  <c r="Q59" i="19"/>
  <c r="H59" i="19"/>
  <c r="G59" i="19"/>
  <c r="D59" i="19"/>
  <c r="C59" i="19"/>
  <c r="Q58" i="19"/>
  <c r="H58" i="19"/>
  <c r="G58" i="19"/>
  <c r="D58" i="19"/>
  <c r="C58" i="19"/>
  <c r="Q57" i="19"/>
  <c r="H57" i="19"/>
  <c r="G57" i="19"/>
  <c r="D57" i="19"/>
  <c r="C57" i="19"/>
  <c r="Q56" i="19"/>
  <c r="M56" i="25" s="1"/>
  <c r="H56" i="19"/>
  <c r="G56" i="19"/>
  <c r="D56" i="19"/>
  <c r="C56" i="19"/>
  <c r="Q55" i="19"/>
  <c r="H55" i="19"/>
  <c r="G55" i="19"/>
  <c r="D55" i="19"/>
  <c r="C55" i="19"/>
  <c r="Q54" i="19"/>
  <c r="M54" i="25" s="1"/>
  <c r="H54" i="19"/>
  <c r="G54" i="19"/>
  <c r="D54" i="19"/>
  <c r="C54" i="19"/>
  <c r="Q53" i="19"/>
  <c r="M53" i="25" s="1"/>
  <c r="H53" i="19"/>
  <c r="G53" i="19"/>
  <c r="D53" i="19"/>
  <c r="C53" i="19"/>
  <c r="Q52" i="19"/>
  <c r="H52" i="19"/>
  <c r="G52" i="19"/>
  <c r="D52" i="19"/>
  <c r="C52" i="19"/>
  <c r="Q51" i="19"/>
  <c r="H51" i="19"/>
  <c r="G51" i="19"/>
  <c r="D51" i="19"/>
  <c r="C51" i="19"/>
  <c r="Q50" i="19"/>
  <c r="H50" i="19"/>
  <c r="G50" i="19"/>
  <c r="D50" i="19"/>
  <c r="C50" i="19"/>
  <c r="Q49" i="19"/>
  <c r="H49" i="19"/>
  <c r="G49" i="19"/>
  <c r="D49" i="19"/>
  <c r="C49" i="19"/>
  <c r="Q48" i="19"/>
  <c r="H48" i="19"/>
  <c r="G48" i="19"/>
  <c r="D48" i="19"/>
  <c r="C48" i="19"/>
  <c r="Q46" i="19"/>
  <c r="H46" i="19"/>
  <c r="G46" i="19"/>
  <c r="D46" i="19"/>
  <c r="C46" i="19"/>
  <c r="Q45" i="19"/>
  <c r="H45" i="19"/>
  <c r="G45" i="19"/>
  <c r="D45" i="19"/>
  <c r="C45" i="19"/>
  <c r="Q43" i="19"/>
  <c r="H43" i="19"/>
  <c r="G43" i="19"/>
  <c r="D43" i="19"/>
  <c r="C43" i="19"/>
  <c r="Q42" i="19"/>
  <c r="H42" i="19"/>
  <c r="G42" i="19"/>
  <c r="D42" i="19"/>
  <c r="C42" i="19"/>
  <c r="Q41" i="19"/>
  <c r="H41" i="19"/>
  <c r="G41" i="19"/>
  <c r="D41" i="19"/>
  <c r="C41" i="19"/>
  <c r="Q40" i="19"/>
  <c r="H40" i="19"/>
  <c r="G40" i="19"/>
  <c r="D40" i="19"/>
  <c r="C40" i="19"/>
  <c r="Q39" i="19"/>
  <c r="H39" i="19"/>
  <c r="G39" i="19"/>
  <c r="D39" i="19"/>
  <c r="C39" i="19"/>
  <c r="Q38" i="19"/>
  <c r="H38" i="19"/>
  <c r="G38" i="19"/>
  <c r="D38" i="19"/>
  <c r="C38" i="19"/>
  <c r="Q37" i="19"/>
  <c r="H37" i="19"/>
  <c r="G37" i="19"/>
  <c r="D37" i="19"/>
  <c r="C37" i="19"/>
  <c r="Q36" i="19"/>
  <c r="H36" i="19"/>
  <c r="G36" i="19"/>
  <c r="D36" i="19"/>
  <c r="C36" i="19"/>
  <c r="Q35" i="19"/>
  <c r="H35" i="19"/>
  <c r="G35" i="19"/>
  <c r="D35" i="19"/>
  <c r="C35" i="19"/>
  <c r="Q34" i="19"/>
  <c r="M34" i="25" s="1"/>
  <c r="H34" i="19"/>
  <c r="G34" i="19"/>
  <c r="D34" i="19"/>
  <c r="C34" i="19"/>
  <c r="Q33" i="19"/>
  <c r="M33" i="25" s="1"/>
  <c r="H33" i="19"/>
  <c r="G33" i="19"/>
  <c r="D33" i="19"/>
  <c r="C33" i="19"/>
  <c r="Q32" i="19"/>
  <c r="H32" i="19"/>
  <c r="G32" i="19"/>
  <c r="D32" i="19"/>
  <c r="C32" i="19"/>
  <c r="Q30" i="19"/>
  <c r="M30" i="25" s="1"/>
  <c r="H30" i="19"/>
  <c r="G30" i="19"/>
  <c r="D30" i="19"/>
  <c r="C30" i="19"/>
  <c r="Q29" i="19"/>
  <c r="M29" i="25" s="1"/>
  <c r="H29" i="19"/>
  <c r="G29" i="19"/>
  <c r="D29" i="19"/>
  <c r="C29" i="19"/>
  <c r="Q28" i="19"/>
  <c r="H28" i="19"/>
  <c r="G28" i="19"/>
  <c r="D28" i="19"/>
  <c r="C28" i="19"/>
  <c r="Q27" i="19"/>
  <c r="M27" i="25" s="1"/>
  <c r="H27" i="19"/>
  <c r="G27" i="19"/>
  <c r="D27" i="19"/>
  <c r="C27" i="19"/>
  <c r="Q26" i="19"/>
  <c r="M26" i="25" s="1"/>
  <c r="H26" i="19"/>
  <c r="G26" i="19"/>
  <c r="D26" i="19"/>
  <c r="C26" i="19"/>
  <c r="Q25" i="19"/>
  <c r="M25" i="25" s="1"/>
  <c r="H25" i="19"/>
  <c r="G25" i="19"/>
  <c r="D25" i="19"/>
  <c r="C25" i="19"/>
  <c r="Q24" i="19"/>
  <c r="H24" i="19"/>
  <c r="G24" i="19"/>
  <c r="D24" i="19"/>
  <c r="C24" i="19"/>
  <c r="Q23" i="19"/>
  <c r="M23" i="25" s="1"/>
  <c r="H23" i="19"/>
  <c r="G23" i="19"/>
  <c r="D23" i="19"/>
  <c r="C23" i="19"/>
  <c r="Q22" i="19"/>
  <c r="H22" i="19"/>
  <c r="G22" i="19"/>
  <c r="D22" i="19"/>
  <c r="C22" i="19"/>
  <c r="Q20" i="19"/>
  <c r="M20" i="25" s="1"/>
  <c r="H20" i="19"/>
  <c r="G20" i="19"/>
  <c r="D20" i="19"/>
  <c r="C20" i="19"/>
  <c r="H19" i="19"/>
  <c r="G19" i="19"/>
  <c r="D19" i="19"/>
  <c r="C19" i="19"/>
  <c r="H18" i="19"/>
  <c r="G18" i="19"/>
  <c r="D18" i="19"/>
  <c r="C18" i="19"/>
  <c r="H17" i="19"/>
  <c r="G17" i="19"/>
  <c r="D17" i="19"/>
  <c r="C17" i="19"/>
  <c r="Q15" i="19"/>
  <c r="H15" i="19"/>
  <c r="G15" i="19"/>
  <c r="D15" i="19"/>
  <c r="C15" i="19"/>
  <c r="Q14" i="19"/>
  <c r="M14" i="25" s="1"/>
  <c r="H14" i="19"/>
  <c r="G14" i="19"/>
  <c r="D14" i="19"/>
  <c r="C14" i="19"/>
  <c r="Q13" i="19"/>
  <c r="M13" i="25" s="1"/>
  <c r="H13" i="19"/>
  <c r="G13" i="19"/>
  <c r="D13" i="19"/>
  <c r="C13" i="19"/>
  <c r="Q12" i="19"/>
  <c r="H12" i="19"/>
  <c r="G12" i="19"/>
  <c r="D12" i="19"/>
  <c r="C12" i="19"/>
  <c r="Q11" i="19"/>
  <c r="H11" i="19"/>
  <c r="G11" i="19"/>
  <c r="D11" i="19"/>
  <c r="C11" i="19"/>
  <c r="Q10" i="19"/>
  <c r="H10" i="19"/>
  <c r="G10" i="19"/>
  <c r="D10" i="19"/>
  <c r="C10" i="19"/>
  <c r="Q9" i="19"/>
  <c r="M9" i="25" s="1"/>
  <c r="H9" i="19"/>
  <c r="G9" i="19"/>
  <c r="D9" i="19"/>
  <c r="C9" i="19"/>
  <c r="Q8" i="19"/>
  <c r="H8" i="19"/>
  <c r="G8" i="19"/>
  <c r="D8" i="19"/>
  <c r="C8" i="19"/>
  <c r="Q7" i="19"/>
  <c r="H7" i="19"/>
  <c r="G7" i="19"/>
  <c r="D7" i="19"/>
  <c r="C7" i="19"/>
  <c r="Q61" i="18"/>
  <c r="N61" i="25" s="1"/>
  <c r="H61" i="18"/>
  <c r="G61" i="18"/>
  <c r="D61" i="18"/>
  <c r="C61" i="18"/>
  <c r="Q59" i="18"/>
  <c r="H59" i="18"/>
  <c r="G59" i="18"/>
  <c r="D59" i="18"/>
  <c r="C59" i="18"/>
  <c r="Q58" i="18"/>
  <c r="H58" i="18"/>
  <c r="G58" i="18"/>
  <c r="D58" i="18"/>
  <c r="C58" i="18"/>
  <c r="Q57" i="18"/>
  <c r="H57" i="18"/>
  <c r="G57" i="18"/>
  <c r="D57" i="18"/>
  <c r="C57" i="18"/>
  <c r="Q56" i="18"/>
  <c r="N56" i="25" s="1"/>
  <c r="H56" i="18"/>
  <c r="G56" i="18"/>
  <c r="D56" i="18"/>
  <c r="C56" i="18"/>
  <c r="Q55" i="18"/>
  <c r="H55" i="18"/>
  <c r="G55" i="18"/>
  <c r="D55" i="18"/>
  <c r="C55" i="18"/>
  <c r="Q54" i="18"/>
  <c r="N54" i="25" s="1"/>
  <c r="H54" i="18"/>
  <c r="G54" i="18"/>
  <c r="D54" i="18"/>
  <c r="C54" i="18"/>
  <c r="Q53" i="18"/>
  <c r="N53" i="25" s="1"/>
  <c r="H53" i="18"/>
  <c r="G53" i="18"/>
  <c r="D53" i="18"/>
  <c r="C53" i="18"/>
  <c r="Q52" i="18"/>
  <c r="H52" i="18"/>
  <c r="G52" i="18"/>
  <c r="D52" i="18"/>
  <c r="C52" i="18"/>
  <c r="Q51" i="18"/>
  <c r="H51" i="18"/>
  <c r="G51" i="18"/>
  <c r="D51" i="18"/>
  <c r="C51" i="18"/>
  <c r="Q50" i="18"/>
  <c r="H50" i="18"/>
  <c r="G50" i="18"/>
  <c r="D50" i="18"/>
  <c r="C50" i="18"/>
  <c r="Q49" i="18"/>
  <c r="H49" i="18"/>
  <c r="G49" i="18"/>
  <c r="D49" i="18"/>
  <c r="C49" i="18"/>
  <c r="Q48" i="18"/>
  <c r="H48" i="18"/>
  <c r="G48" i="18"/>
  <c r="D48" i="18"/>
  <c r="C48" i="18"/>
  <c r="Q46" i="18"/>
  <c r="H46" i="18"/>
  <c r="G46" i="18"/>
  <c r="D46" i="18"/>
  <c r="C46" i="18"/>
  <c r="Q45" i="18"/>
  <c r="H45" i="18"/>
  <c r="G45" i="18"/>
  <c r="D45" i="18"/>
  <c r="C45" i="18"/>
  <c r="Q43" i="18"/>
  <c r="H43" i="18"/>
  <c r="G43" i="18"/>
  <c r="D43" i="18"/>
  <c r="C43" i="18"/>
  <c r="Q42" i="18"/>
  <c r="H42" i="18"/>
  <c r="G42" i="18"/>
  <c r="D42" i="18"/>
  <c r="C42" i="18"/>
  <c r="Q41" i="18"/>
  <c r="H41" i="18"/>
  <c r="G41" i="18"/>
  <c r="D41" i="18"/>
  <c r="C41" i="18"/>
  <c r="Q40" i="18"/>
  <c r="H40" i="18"/>
  <c r="G40" i="18"/>
  <c r="D40" i="18"/>
  <c r="C40" i="18"/>
  <c r="Q39" i="18"/>
  <c r="H39" i="18"/>
  <c r="G39" i="18"/>
  <c r="D39" i="18"/>
  <c r="C39" i="18"/>
  <c r="Q38" i="18"/>
  <c r="H38" i="18"/>
  <c r="G38" i="18"/>
  <c r="D38" i="18"/>
  <c r="C38" i="18"/>
  <c r="Q37" i="18"/>
  <c r="H37" i="18"/>
  <c r="G37" i="18"/>
  <c r="D37" i="18"/>
  <c r="C37" i="18"/>
  <c r="Q36" i="18"/>
  <c r="H36" i="18"/>
  <c r="G36" i="18"/>
  <c r="D36" i="18"/>
  <c r="C36" i="18"/>
  <c r="Q35" i="18"/>
  <c r="H35" i="18"/>
  <c r="G35" i="18"/>
  <c r="D35" i="18"/>
  <c r="C35" i="18"/>
  <c r="Q34" i="18"/>
  <c r="H34" i="18"/>
  <c r="G34" i="18"/>
  <c r="D34" i="18"/>
  <c r="C34" i="18"/>
  <c r="Q33" i="18"/>
  <c r="N33" i="25" s="1"/>
  <c r="H33" i="18"/>
  <c r="G33" i="18"/>
  <c r="D33" i="18"/>
  <c r="C33" i="18"/>
  <c r="Q32" i="18"/>
  <c r="H32" i="18"/>
  <c r="G32" i="18"/>
  <c r="D32" i="18"/>
  <c r="C32" i="18"/>
  <c r="Q30" i="18"/>
  <c r="H30" i="18"/>
  <c r="G30" i="18"/>
  <c r="D30" i="18"/>
  <c r="C30" i="18"/>
  <c r="Q29" i="18"/>
  <c r="N29" i="25" s="1"/>
  <c r="H29" i="18"/>
  <c r="G29" i="18"/>
  <c r="D29" i="18"/>
  <c r="C29" i="18"/>
  <c r="Q28" i="18"/>
  <c r="N28" i="25" s="1"/>
  <c r="H28" i="18"/>
  <c r="G28" i="18"/>
  <c r="D28" i="18"/>
  <c r="C28" i="18"/>
  <c r="Q27" i="18"/>
  <c r="N27" i="25" s="1"/>
  <c r="H27" i="18"/>
  <c r="G27" i="18"/>
  <c r="D27" i="18"/>
  <c r="C27" i="18"/>
  <c r="Q26" i="18"/>
  <c r="N26" i="25" s="1"/>
  <c r="H26" i="18"/>
  <c r="G26" i="18"/>
  <c r="D26" i="18"/>
  <c r="C26" i="18"/>
  <c r="Q25" i="18"/>
  <c r="N25" i="25" s="1"/>
  <c r="H25" i="18"/>
  <c r="G25" i="18"/>
  <c r="D25" i="18"/>
  <c r="C25" i="18"/>
  <c r="Q24" i="18"/>
  <c r="N24" i="25" s="1"/>
  <c r="H24" i="18"/>
  <c r="G24" i="18"/>
  <c r="D24" i="18"/>
  <c r="C24" i="18"/>
  <c r="Q23" i="18"/>
  <c r="N23" i="25" s="1"/>
  <c r="H23" i="18"/>
  <c r="G23" i="18"/>
  <c r="D23" i="18"/>
  <c r="C23" i="18"/>
  <c r="Q22" i="18"/>
  <c r="H22" i="18"/>
  <c r="G22" i="18"/>
  <c r="D22" i="18"/>
  <c r="C22" i="18"/>
  <c r="Q20" i="18"/>
  <c r="N20" i="25" s="1"/>
  <c r="H20" i="18"/>
  <c r="G20" i="18"/>
  <c r="D20" i="18"/>
  <c r="C20" i="18"/>
  <c r="H19" i="18"/>
  <c r="G19" i="18"/>
  <c r="D19" i="18"/>
  <c r="C19" i="18"/>
  <c r="H18" i="18"/>
  <c r="G18" i="18"/>
  <c r="D18" i="18"/>
  <c r="C18" i="18"/>
  <c r="H17" i="18"/>
  <c r="G17" i="18"/>
  <c r="D17" i="18"/>
  <c r="C17" i="18"/>
  <c r="Q15" i="18"/>
  <c r="H15" i="18"/>
  <c r="G15" i="18"/>
  <c r="D15" i="18"/>
  <c r="C15" i="18"/>
  <c r="Q14" i="18"/>
  <c r="H14" i="18"/>
  <c r="G14" i="18"/>
  <c r="D14" i="18"/>
  <c r="C14" i="18"/>
  <c r="Q13" i="18"/>
  <c r="N13" i="25" s="1"/>
  <c r="H13" i="18"/>
  <c r="G13" i="18"/>
  <c r="D13" i="18"/>
  <c r="C13" i="18"/>
  <c r="Q12" i="18"/>
  <c r="H12" i="18"/>
  <c r="G12" i="18"/>
  <c r="D12" i="18"/>
  <c r="C12" i="18"/>
  <c r="Q11" i="18"/>
  <c r="H11" i="18"/>
  <c r="G11" i="18"/>
  <c r="D11" i="18"/>
  <c r="C11" i="18"/>
  <c r="Q10" i="18"/>
  <c r="H10" i="18"/>
  <c r="G10" i="18"/>
  <c r="D10" i="18"/>
  <c r="C10" i="18"/>
  <c r="Q9" i="18"/>
  <c r="N9" i="25" s="1"/>
  <c r="H9" i="18"/>
  <c r="G9" i="18"/>
  <c r="D9" i="18"/>
  <c r="C9" i="18"/>
  <c r="Q8" i="18"/>
  <c r="H8" i="18"/>
  <c r="G8" i="18"/>
  <c r="D8" i="18"/>
  <c r="C8" i="18"/>
  <c r="Q7" i="18"/>
  <c r="H7" i="18"/>
  <c r="G7" i="18"/>
  <c r="D7" i="18"/>
  <c r="C7" i="18"/>
  <c r="Q61" i="17"/>
  <c r="O61" i="25" s="1"/>
  <c r="H61" i="17"/>
  <c r="G61" i="17"/>
  <c r="D61" i="17"/>
  <c r="C61" i="17"/>
  <c r="Q59" i="17"/>
  <c r="O59" i="25" s="1"/>
  <c r="H59" i="17"/>
  <c r="G59" i="17"/>
  <c r="D59" i="17"/>
  <c r="C59" i="17"/>
  <c r="Q58" i="17"/>
  <c r="O58" i="25" s="1"/>
  <c r="H58" i="17"/>
  <c r="G58" i="17"/>
  <c r="D58" i="17"/>
  <c r="C58" i="17"/>
  <c r="Q57" i="17"/>
  <c r="O57" i="25" s="1"/>
  <c r="H57" i="17"/>
  <c r="G57" i="17"/>
  <c r="D57" i="17"/>
  <c r="C57" i="17"/>
  <c r="Q56" i="17"/>
  <c r="O56" i="25" s="1"/>
  <c r="H56" i="17"/>
  <c r="G56" i="17"/>
  <c r="D56" i="17"/>
  <c r="C56" i="17"/>
  <c r="Q55" i="17"/>
  <c r="O55" i="25" s="1"/>
  <c r="H55" i="17"/>
  <c r="G55" i="17"/>
  <c r="D55" i="17"/>
  <c r="C55" i="17"/>
  <c r="Q54" i="17"/>
  <c r="O54" i="25" s="1"/>
  <c r="H54" i="17"/>
  <c r="G54" i="17"/>
  <c r="D54" i="17"/>
  <c r="C54" i="17"/>
  <c r="Q53" i="17"/>
  <c r="O53" i="25" s="1"/>
  <c r="H53" i="17"/>
  <c r="G53" i="17"/>
  <c r="D53" i="17"/>
  <c r="C53" i="17"/>
  <c r="Q52" i="17"/>
  <c r="O52" i="25" s="1"/>
  <c r="H52" i="17"/>
  <c r="G52" i="17"/>
  <c r="D52" i="17"/>
  <c r="C52" i="17"/>
  <c r="Q51" i="17"/>
  <c r="O51" i="25" s="1"/>
  <c r="H51" i="17"/>
  <c r="G51" i="17"/>
  <c r="D51" i="17"/>
  <c r="C51" i="17"/>
  <c r="Q50" i="17"/>
  <c r="O50" i="25" s="1"/>
  <c r="H50" i="17"/>
  <c r="G50" i="17"/>
  <c r="D50" i="17"/>
  <c r="C50" i="17"/>
  <c r="Q49" i="17"/>
  <c r="O49" i="25" s="1"/>
  <c r="H49" i="17"/>
  <c r="G49" i="17"/>
  <c r="D49" i="17"/>
  <c r="C49" i="17"/>
  <c r="Q48" i="17"/>
  <c r="O48" i="25" s="1"/>
  <c r="H48" i="17"/>
  <c r="G48" i="17"/>
  <c r="D48" i="17"/>
  <c r="C48" i="17"/>
  <c r="Q46" i="17"/>
  <c r="H46" i="17"/>
  <c r="G46" i="17"/>
  <c r="D46" i="17"/>
  <c r="C46" i="17"/>
  <c r="Q45" i="17"/>
  <c r="O44" i="25" s="1"/>
  <c r="H45" i="17"/>
  <c r="G45" i="17"/>
  <c r="D45" i="17"/>
  <c r="C45" i="17"/>
  <c r="Q43" i="17"/>
  <c r="O43" i="25" s="1"/>
  <c r="H43" i="17"/>
  <c r="G43" i="17"/>
  <c r="D43" i="17"/>
  <c r="C43" i="17"/>
  <c r="Q42" i="17"/>
  <c r="O42" i="25" s="1"/>
  <c r="H42" i="17"/>
  <c r="G42" i="17"/>
  <c r="D42" i="17"/>
  <c r="C42" i="17"/>
  <c r="Q41" i="17"/>
  <c r="O41" i="25" s="1"/>
  <c r="H41" i="17"/>
  <c r="G41" i="17"/>
  <c r="D41" i="17"/>
  <c r="C41" i="17"/>
  <c r="Q40" i="17"/>
  <c r="O40" i="25" s="1"/>
  <c r="H40" i="17"/>
  <c r="G40" i="17"/>
  <c r="D40" i="17"/>
  <c r="C40" i="17"/>
  <c r="Q39" i="17"/>
  <c r="O39" i="25" s="1"/>
  <c r="H39" i="17"/>
  <c r="G39" i="17"/>
  <c r="D39" i="17"/>
  <c r="C39" i="17"/>
  <c r="Q38" i="17"/>
  <c r="O38" i="25" s="1"/>
  <c r="H38" i="17"/>
  <c r="G38" i="17"/>
  <c r="D38" i="17"/>
  <c r="C38" i="17"/>
  <c r="Q37" i="17"/>
  <c r="O37" i="25" s="1"/>
  <c r="H37" i="17"/>
  <c r="G37" i="17"/>
  <c r="D37" i="17"/>
  <c r="C37" i="17"/>
  <c r="Q36" i="17"/>
  <c r="O36" i="25" s="1"/>
  <c r="H36" i="17"/>
  <c r="G36" i="17"/>
  <c r="D36" i="17"/>
  <c r="C36" i="17"/>
  <c r="Q35" i="17"/>
  <c r="O35" i="25" s="1"/>
  <c r="H35" i="17"/>
  <c r="G35" i="17"/>
  <c r="D35" i="17"/>
  <c r="C35" i="17"/>
  <c r="Q34" i="17"/>
  <c r="O34" i="25" s="1"/>
  <c r="H34" i="17"/>
  <c r="G34" i="17"/>
  <c r="D34" i="17"/>
  <c r="C34" i="17"/>
  <c r="Q33" i="17"/>
  <c r="O33" i="25" s="1"/>
  <c r="H33" i="17"/>
  <c r="G33" i="17"/>
  <c r="D33" i="17"/>
  <c r="C33" i="17"/>
  <c r="Q32" i="17"/>
  <c r="O32" i="25" s="1"/>
  <c r="H32" i="17"/>
  <c r="G32" i="17"/>
  <c r="D32" i="17"/>
  <c r="C32" i="17"/>
  <c r="Q30" i="17"/>
  <c r="O30" i="25" s="1"/>
  <c r="H30" i="17"/>
  <c r="G30" i="17"/>
  <c r="D30" i="17"/>
  <c r="C30" i="17"/>
  <c r="Q29" i="17"/>
  <c r="O29" i="25" s="1"/>
  <c r="H29" i="17"/>
  <c r="G29" i="17"/>
  <c r="D29" i="17"/>
  <c r="C29" i="17"/>
  <c r="Q28" i="17"/>
  <c r="O28" i="25" s="1"/>
  <c r="H28" i="17"/>
  <c r="G28" i="17"/>
  <c r="D28" i="17"/>
  <c r="C28" i="17"/>
  <c r="Q27" i="17"/>
  <c r="O27" i="25" s="1"/>
  <c r="H27" i="17"/>
  <c r="G27" i="17"/>
  <c r="D27" i="17"/>
  <c r="C27" i="17"/>
  <c r="Q26" i="17"/>
  <c r="O26" i="25" s="1"/>
  <c r="H26" i="17"/>
  <c r="G26" i="17"/>
  <c r="D26" i="17"/>
  <c r="C26" i="17"/>
  <c r="Q25" i="17"/>
  <c r="O25" i="25" s="1"/>
  <c r="H25" i="17"/>
  <c r="G25" i="17"/>
  <c r="D25" i="17"/>
  <c r="C25" i="17"/>
  <c r="Q24" i="17"/>
  <c r="O24" i="25" s="1"/>
  <c r="H24" i="17"/>
  <c r="G24" i="17"/>
  <c r="D24" i="17"/>
  <c r="C24" i="17"/>
  <c r="Q23" i="17"/>
  <c r="O23" i="25" s="1"/>
  <c r="H23" i="17"/>
  <c r="G23" i="17"/>
  <c r="D23" i="17"/>
  <c r="C23" i="17"/>
  <c r="Q22" i="17"/>
  <c r="O22" i="25" s="1"/>
  <c r="H22" i="17"/>
  <c r="G22" i="17"/>
  <c r="D22" i="17"/>
  <c r="C22" i="17"/>
  <c r="Q20" i="17"/>
  <c r="O20" i="25" s="1"/>
  <c r="H20" i="17"/>
  <c r="G20" i="17"/>
  <c r="D20" i="17"/>
  <c r="C20" i="17"/>
  <c r="H19" i="17"/>
  <c r="G19" i="17"/>
  <c r="D19" i="17"/>
  <c r="C19" i="17"/>
  <c r="H18" i="17"/>
  <c r="G18" i="17"/>
  <c r="D18" i="17"/>
  <c r="C18" i="17"/>
  <c r="H17" i="17"/>
  <c r="G17" i="17"/>
  <c r="D17" i="17"/>
  <c r="C17" i="17"/>
  <c r="Q15" i="17"/>
  <c r="O15" i="25" s="1"/>
  <c r="H15" i="17"/>
  <c r="G15" i="17"/>
  <c r="D15" i="17"/>
  <c r="C15" i="17"/>
  <c r="Q14" i="17"/>
  <c r="O14" i="25" s="1"/>
  <c r="H14" i="17"/>
  <c r="G14" i="17"/>
  <c r="D14" i="17"/>
  <c r="C14" i="17"/>
  <c r="Q13" i="17"/>
  <c r="O13" i="25" s="1"/>
  <c r="H13" i="17"/>
  <c r="G13" i="17"/>
  <c r="D13" i="17"/>
  <c r="C13" i="17"/>
  <c r="Q12" i="17"/>
  <c r="O12" i="25" s="1"/>
  <c r="H12" i="17"/>
  <c r="G12" i="17"/>
  <c r="D12" i="17"/>
  <c r="C12" i="17"/>
  <c r="Q11" i="17"/>
  <c r="O11" i="25" s="1"/>
  <c r="H11" i="17"/>
  <c r="G11" i="17"/>
  <c r="D11" i="17"/>
  <c r="C11" i="17"/>
  <c r="Q10" i="17"/>
  <c r="O10" i="25" s="1"/>
  <c r="H10" i="17"/>
  <c r="G10" i="17"/>
  <c r="D10" i="17"/>
  <c r="C10" i="17"/>
  <c r="Q9" i="17"/>
  <c r="O9" i="25" s="1"/>
  <c r="H9" i="17"/>
  <c r="G9" i="17"/>
  <c r="D9" i="17"/>
  <c r="C9" i="17"/>
  <c r="Q8" i="17"/>
  <c r="H8" i="17"/>
  <c r="G8" i="17"/>
  <c r="D8" i="17"/>
  <c r="C8" i="17"/>
  <c r="Q7" i="17"/>
  <c r="O7" i="25" s="1"/>
  <c r="H7" i="17"/>
  <c r="G7" i="17"/>
  <c r="D7" i="17"/>
  <c r="C7" i="17"/>
  <c r="Q61" i="16"/>
  <c r="P61" i="25" s="1"/>
  <c r="H61" i="16"/>
  <c r="G61" i="16"/>
  <c r="D61" i="16"/>
  <c r="C61" i="16"/>
  <c r="Q59" i="16"/>
  <c r="P59" i="25" s="1"/>
  <c r="H59" i="16"/>
  <c r="G59" i="16"/>
  <c r="D59" i="16"/>
  <c r="C59" i="16"/>
  <c r="Q58" i="16"/>
  <c r="H58" i="16"/>
  <c r="G58" i="16"/>
  <c r="D58" i="16"/>
  <c r="C58" i="16"/>
  <c r="Q57" i="16"/>
  <c r="P57" i="25" s="1"/>
  <c r="H57" i="16"/>
  <c r="G57" i="16"/>
  <c r="D57" i="16"/>
  <c r="C57" i="16"/>
  <c r="Q56" i="16"/>
  <c r="P56" i="25" s="1"/>
  <c r="H56" i="16"/>
  <c r="G56" i="16"/>
  <c r="D56" i="16"/>
  <c r="C56" i="16"/>
  <c r="Q55" i="16"/>
  <c r="H55" i="16"/>
  <c r="G55" i="16"/>
  <c r="D55" i="16"/>
  <c r="C55" i="16"/>
  <c r="Q54" i="16"/>
  <c r="P54" i="25" s="1"/>
  <c r="H54" i="16"/>
  <c r="G54" i="16"/>
  <c r="D54" i="16"/>
  <c r="C54" i="16"/>
  <c r="Q53" i="16"/>
  <c r="P53" i="25" s="1"/>
  <c r="H53" i="16"/>
  <c r="G53" i="16"/>
  <c r="D53" i="16"/>
  <c r="C53" i="16"/>
  <c r="Q52" i="16"/>
  <c r="H52" i="16"/>
  <c r="G52" i="16"/>
  <c r="D52" i="16"/>
  <c r="C52" i="16"/>
  <c r="Q51" i="16"/>
  <c r="P51" i="25" s="1"/>
  <c r="H51" i="16"/>
  <c r="G51" i="16"/>
  <c r="D51" i="16"/>
  <c r="C51" i="16"/>
  <c r="Q50" i="16"/>
  <c r="P50" i="25" s="1"/>
  <c r="H50" i="16"/>
  <c r="G50" i="16"/>
  <c r="D50" i="16"/>
  <c r="C50" i="16"/>
  <c r="Q49" i="16"/>
  <c r="H49" i="16"/>
  <c r="G49" i="16"/>
  <c r="D49" i="16"/>
  <c r="C49" i="16"/>
  <c r="Q48" i="16"/>
  <c r="H48" i="16"/>
  <c r="G48" i="16"/>
  <c r="D48" i="16"/>
  <c r="C48" i="16"/>
  <c r="Q46" i="16"/>
  <c r="H46" i="16"/>
  <c r="G46" i="16"/>
  <c r="D46" i="16"/>
  <c r="C46" i="16"/>
  <c r="Q45" i="16"/>
  <c r="H45" i="16"/>
  <c r="G45" i="16"/>
  <c r="D45" i="16"/>
  <c r="C45" i="16"/>
  <c r="Q43" i="16"/>
  <c r="H43" i="16"/>
  <c r="G43" i="16"/>
  <c r="D43" i="16"/>
  <c r="C43" i="16"/>
  <c r="Q42" i="16"/>
  <c r="H42" i="16"/>
  <c r="G42" i="16"/>
  <c r="D42" i="16"/>
  <c r="C42" i="16"/>
  <c r="Q41" i="16"/>
  <c r="H41" i="16"/>
  <c r="G41" i="16"/>
  <c r="D41" i="16"/>
  <c r="C41" i="16"/>
  <c r="Q40" i="16"/>
  <c r="H40" i="16"/>
  <c r="G40" i="16"/>
  <c r="D40" i="16"/>
  <c r="C40" i="16"/>
  <c r="Q39" i="16"/>
  <c r="P39" i="25" s="1"/>
  <c r="H39" i="16"/>
  <c r="G39" i="16"/>
  <c r="D39" i="16"/>
  <c r="C39" i="16"/>
  <c r="Q38" i="16"/>
  <c r="H38" i="16"/>
  <c r="G38" i="16"/>
  <c r="D38" i="16"/>
  <c r="C38" i="16"/>
  <c r="Q37" i="16"/>
  <c r="H37" i="16"/>
  <c r="G37" i="16"/>
  <c r="D37" i="16"/>
  <c r="C37" i="16"/>
  <c r="Q36" i="16"/>
  <c r="H36" i="16"/>
  <c r="G36" i="16"/>
  <c r="D36" i="16"/>
  <c r="C36" i="16"/>
  <c r="Q35" i="16"/>
  <c r="H35" i="16"/>
  <c r="G35" i="16"/>
  <c r="D35" i="16"/>
  <c r="C35" i="16"/>
  <c r="Q34" i="16"/>
  <c r="H34" i="16"/>
  <c r="G34" i="16"/>
  <c r="D34" i="16"/>
  <c r="C34" i="16"/>
  <c r="Q33" i="16"/>
  <c r="P33" i="25" s="1"/>
  <c r="H33" i="16"/>
  <c r="G33" i="16"/>
  <c r="D33" i="16"/>
  <c r="C33" i="16"/>
  <c r="Q32" i="16"/>
  <c r="H32" i="16"/>
  <c r="G32" i="16"/>
  <c r="D32" i="16"/>
  <c r="C32" i="16"/>
  <c r="Q30" i="16"/>
  <c r="H30" i="16"/>
  <c r="G30" i="16"/>
  <c r="D30" i="16"/>
  <c r="C30" i="16"/>
  <c r="Q29" i="16"/>
  <c r="P29" i="25" s="1"/>
  <c r="H29" i="16"/>
  <c r="G29" i="16"/>
  <c r="D29" i="16"/>
  <c r="C29" i="16"/>
  <c r="Q28" i="16"/>
  <c r="H28" i="16"/>
  <c r="G28" i="16"/>
  <c r="D28" i="16"/>
  <c r="C28" i="16"/>
  <c r="Q27" i="16"/>
  <c r="P27" i="25" s="1"/>
  <c r="H27" i="16"/>
  <c r="G27" i="16"/>
  <c r="D27" i="16"/>
  <c r="C27" i="16"/>
  <c r="Q26" i="16"/>
  <c r="P26" i="25" s="1"/>
  <c r="H26" i="16"/>
  <c r="G26" i="16"/>
  <c r="D26" i="16"/>
  <c r="C26" i="16"/>
  <c r="Q25" i="16"/>
  <c r="P25" i="25" s="1"/>
  <c r="H25" i="16"/>
  <c r="G25" i="16"/>
  <c r="D25" i="16"/>
  <c r="C25" i="16"/>
  <c r="Q24" i="16"/>
  <c r="H24" i="16"/>
  <c r="G24" i="16"/>
  <c r="D24" i="16"/>
  <c r="C24" i="16"/>
  <c r="Q23" i="16"/>
  <c r="P23" i="25" s="1"/>
  <c r="H23" i="16"/>
  <c r="G23" i="16"/>
  <c r="D23" i="16"/>
  <c r="C23" i="16"/>
  <c r="Q22" i="16"/>
  <c r="H22" i="16"/>
  <c r="G22" i="16"/>
  <c r="D22" i="16"/>
  <c r="C22" i="16"/>
  <c r="Q20" i="16"/>
  <c r="P20" i="25" s="1"/>
  <c r="H20" i="16"/>
  <c r="G20" i="16"/>
  <c r="D20" i="16"/>
  <c r="C20" i="16"/>
  <c r="H19" i="16"/>
  <c r="G19" i="16"/>
  <c r="D19" i="16"/>
  <c r="C19" i="16"/>
  <c r="H18" i="16"/>
  <c r="G18" i="16"/>
  <c r="D18" i="16"/>
  <c r="C18" i="16"/>
  <c r="H17" i="16"/>
  <c r="G17" i="16"/>
  <c r="D17" i="16"/>
  <c r="C17" i="16"/>
  <c r="Q15" i="16"/>
  <c r="H15" i="16"/>
  <c r="G15" i="16"/>
  <c r="D15" i="16"/>
  <c r="C15" i="16"/>
  <c r="Q14" i="16"/>
  <c r="H14" i="16"/>
  <c r="G14" i="16"/>
  <c r="D14" i="16"/>
  <c r="C14" i="16"/>
  <c r="Q13" i="16"/>
  <c r="P13" i="25" s="1"/>
  <c r="H13" i="16"/>
  <c r="G13" i="16"/>
  <c r="D13" i="16"/>
  <c r="C13" i="16"/>
  <c r="Q12" i="16"/>
  <c r="H12" i="16"/>
  <c r="G12" i="16"/>
  <c r="D12" i="16"/>
  <c r="C12" i="16"/>
  <c r="Q11" i="16"/>
  <c r="H11" i="16"/>
  <c r="G11" i="16"/>
  <c r="D11" i="16"/>
  <c r="C11" i="16"/>
  <c r="Q10" i="16"/>
  <c r="H10" i="16"/>
  <c r="G10" i="16"/>
  <c r="D10" i="16"/>
  <c r="C10" i="16"/>
  <c r="Q9" i="16"/>
  <c r="P9" i="25" s="1"/>
  <c r="H9" i="16"/>
  <c r="G9" i="16"/>
  <c r="D9" i="16"/>
  <c r="C9" i="16"/>
  <c r="Q8" i="16"/>
  <c r="H8" i="16"/>
  <c r="G8" i="16"/>
  <c r="D8" i="16"/>
  <c r="C8" i="16"/>
  <c r="Q7" i="16"/>
  <c r="H7" i="16"/>
  <c r="G7" i="16"/>
  <c r="D7" i="16"/>
  <c r="C7" i="16"/>
  <c r="Q61" i="15"/>
  <c r="Q61" i="25" s="1"/>
  <c r="H61" i="15"/>
  <c r="G61" i="15"/>
  <c r="D61" i="15"/>
  <c r="C61" i="15"/>
  <c r="Q59" i="15"/>
  <c r="Q59" i="25" s="1"/>
  <c r="H59" i="15"/>
  <c r="G59" i="15"/>
  <c r="D59" i="15"/>
  <c r="C59" i="15"/>
  <c r="Q58" i="15"/>
  <c r="Q58" i="25" s="1"/>
  <c r="H58" i="15"/>
  <c r="G58" i="15"/>
  <c r="D58" i="15"/>
  <c r="C58" i="15"/>
  <c r="Q57" i="15"/>
  <c r="Q57" i="25" s="1"/>
  <c r="H57" i="15"/>
  <c r="G57" i="15"/>
  <c r="D57" i="15"/>
  <c r="C57" i="15"/>
  <c r="Q56" i="15"/>
  <c r="Q56" i="25" s="1"/>
  <c r="H56" i="15"/>
  <c r="G56" i="15"/>
  <c r="D56" i="15"/>
  <c r="C56" i="15"/>
  <c r="Q55" i="15"/>
  <c r="H55" i="15"/>
  <c r="G55" i="15"/>
  <c r="D55" i="15"/>
  <c r="C55" i="15"/>
  <c r="Q54" i="15"/>
  <c r="H54" i="15"/>
  <c r="G54" i="15"/>
  <c r="D54" i="15"/>
  <c r="C54" i="15"/>
  <c r="Q53" i="15"/>
  <c r="Q53" i="25" s="1"/>
  <c r="H53" i="15"/>
  <c r="G53" i="15"/>
  <c r="D53" i="15"/>
  <c r="C53" i="15"/>
  <c r="Q52" i="15"/>
  <c r="H52" i="15"/>
  <c r="G52" i="15"/>
  <c r="D52" i="15"/>
  <c r="C52" i="15"/>
  <c r="Q51" i="15"/>
  <c r="Q51" i="25" s="1"/>
  <c r="H51" i="15"/>
  <c r="G51" i="15"/>
  <c r="D51" i="15"/>
  <c r="C51" i="15"/>
  <c r="Q50" i="15"/>
  <c r="Q50" i="25" s="1"/>
  <c r="H50" i="15"/>
  <c r="G50" i="15"/>
  <c r="D50" i="15"/>
  <c r="C50" i="15"/>
  <c r="Q49" i="15"/>
  <c r="H49" i="15"/>
  <c r="G49" i="15"/>
  <c r="D49" i="15"/>
  <c r="C49" i="15"/>
  <c r="Q48" i="15"/>
  <c r="H48" i="15"/>
  <c r="G48" i="15"/>
  <c r="D48" i="15"/>
  <c r="C48" i="15"/>
  <c r="Q46" i="15"/>
  <c r="H46" i="15"/>
  <c r="G46" i="15"/>
  <c r="D46" i="15"/>
  <c r="C46" i="15"/>
  <c r="Q45" i="15"/>
  <c r="H45" i="15"/>
  <c r="G45" i="15"/>
  <c r="D45" i="15"/>
  <c r="C45" i="15"/>
  <c r="Q43" i="15"/>
  <c r="H43" i="15"/>
  <c r="G43" i="15"/>
  <c r="D43" i="15"/>
  <c r="C43" i="15"/>
  <c r="Q42" i="15"/>
  <c r="H42" i="15"/>
  <c r="G42" i="15"/>
  <c r="D42" i="15"/>
  <c r="C42" i="15"/>
  <c r="Q41" i="15"/>
  <c r="H41" i="15"/>
  <c r="G41" i="15"/>
  <c r="D41" i="15"/>
  <c r="C41" i="15"/>
  <c r="Q40" i="15"/>
  <c r="H40" i="15"/>
  <c r="G40" i="15"/>
  <c r="D40" i="15"/>
  <c r="C40" i="15"/>
  <c r="Q39" i="15"/>
  <c r="Q39" i="25" s="1"/>
  <c r="H39" i="15"/>
  <c r="G39" i="15"/>
  <c r="D39" i="15"/>
  <c r="C39" i="15"/>
  <c r="Q38" i="15"/>
  <c r="H38" i="15"/>
  <c r="G38" i="15"/>
  <c r="D38" i="15"/>
  <c r="C38" i="15"/>
  <c r="Q37" i="15"/>
  <c r="H37" i="15"/>
  <c r="G37" i="15"/>
  <c r="D37" i="15"/>
  <c r="C37" i="15"/>
  <c r="Q36" i="15"/>
  <c r="H36" i="15"/>
  <c r="G36" i="15"/>
  <c r="D36" i="15"/>
  <c r="C36" i="15"/>
  <c r="Q35" i="15"/>
  <c r="H35" i="15"/>
  <c r="G35" i="15"/>
  <c r="D35" i="15"/>
  <c r="C35" i="15"/>
  <c r="Q34" i="15"/>
  <c r="H34" i="15"/>
  <c r="G34" i="15"/>
  <c r="D34" i="15"/>
  <c r="C34" i="15"/>
  <c r="Q33" i="15"/>
  <c r="Q33" i="25" s="1"/>
  <c r="H33" i="15"/>
  <c r="G33" i="15"/>
  <c r="D33" i="15"/>
  <c r="C33" i="15"/>
  <c r="Q32" i="15"/>
  <c r="H32" i="15"/>
  <c r="G32" i="15"/>
  <c r="D32" i="15"/>
  <c r="C32" i="15"/>
  <c r="Q30" i="15"/>
  <c r="H30" i="15"/>
  <c r="G30" i="15"/>
  <c r="D30" i="15"/>
  <c r="C30" i="15"/>
  <c r="Q29" i="15"/>
  <c r="Q29" i="25" s="1"/>
  <c r="H29" i="15"/>
  <c r="G29" i="15"/>
  <c r="D29" i="15"/>
  <c r="C29" i="15"/>
  <c r="Q28" i="15"/>
  <c r="H28" i="15"/>
  <c r="G28" i="15"/>
  <c r="D28" i="15"/>
  <c r="C28" i="15"/>
  <c r="Q27" i="15"/>
  <c r="Q27" i="25" s="1"/>
  <c r="H27" i="15"/>
  <c r="G27" i="15"/>
  <c r="D27" i="15"/>
  <c r="C27" i="15"/>
  <c r="Q26" i="15"/>
  <c r="Q26" i="25" s="1"/>
  <c r="H26" i="15"/>
  <c r="G26" i="15"/>
  <c r="D26" i="15"/>
  <c r="C26" i="15"/>
  <c r="Q25" i="15"/>
  <c r="Q25" i="25" s="1"/>
  <c r="H25" i="15"/>
  <c r="G25" i="15"/>
  <c r="D25" i="15"/>
  <c r="C25" i="15"/>
  <c r="Q24" i="15"/>
  <c r="Q24" i="25" s="1"/>
  <c r="H24" i="15"/>
  <c r="G24" i="15"/>
  <c r="D24" i="15"/>
  <c r="C24" i="15"/>
  <c r="Q23" i="15"/>
  <c r="Q23" i="25" s="1"/>
  <c r="H23" i="15"/>
  <c r="G23" i="15"/>
  <c r="D23" i="15"/>
  <c r="C23" i="15"/>
  <c r="Q22" i="15"/>
  <c r="H22" i="15"/>
  <c r="G22" i="15"/>
  <c r="D22" i="15"/>
  <c r="C22" i="15"/>
  <c r="Q20" i="15"/>
  <c r="Q20" i="25" s="1"/>
  <c r="H20" i="15"/>
  <c r="G20" i="15"/>
  <c r="D20" i="15"/>
  <c r="C20" i="15"/>
  <c r="H19" i="15"/>
  <c r="G19" i="15"/>
  <c r="D19" i="15"/>
  <c r="C19" i="15"/>
  <c r="H18" i="15"/>
  <c r="G18" i="15"/>
  <c r="D18" i="15"/>
  <c r="C18" i="15"/>
  <c r="H17" i="15"/>
  <c r="G17" i="15"/>
  <c r="D17" i="15"/>
  <c r="C17" i="15"/>
  <c r="Q15" i="15"/>
  <c r="H15" i="15"/>
  <c r="G15" i="15"/>
  <c r="D15" i="15"/>
  <c r="C15" i="15"/>
  <c r="Q14" i="15"/>
  <c r="H14" i="15"/>
  <c r="G14" i="15"/>
  <c r="D14" i="15"/>
  <c r="C14" i="15"/>
  <c r="Q13" i="15"/>
  <c r="Q13" i="25" s="1"/>
  <c r="H13" i="15"/>
  <c r="G13" i="15"/>
  <c r="D13" i="15"/>
  <c r="C13" i="15"/>
  <c r="Q12" i="15"/>
  <c r="H12" i="15"/>
  <c r="G12" i="15"/>
  <c r="D12" i="15"/>
  <c r="C12" i="15"/>
  <c r="Q11" i="15"/>
  <c r="H11" i="15"/>
  <c r="G11" i="15"/>
  <c r="D11" i="15"/>
  <c r="C11" i="15"/>
  <c r="Q10" i="15"/>
  <c r="H10" i="15"/>
  <c r="G10" i="15"/>
  <c r="D10" i="15"/>
  <c r="C10" i="15"/>
  <c r="Q9" i="15"/>
  <c r="Q9" i="25" s="1"/>
  <c r="H9" i="15"/>
  <c r="G9" i="15"/>
  <c r="D9" i="15"/>
  <c r="C9" i="15"/>
  <c r="Q8" i="15"/>
  <c r="H8" i="15"/>
  <c r="G8" i="15"/>
  <c r="D8" i="15"/>
  <c r="C8" i="15"/>
  <c r="Q7" i="15"/>
  <c r="H7" i="15"/>
  <c r="G7" i="15"/>
  <c r="D7" i="15"/>
  <c r="C7" i="15"/>
  <c r="Q60" i="14"/>
  <c r="H60" i="14"/>
  <c r="G60" i="14"/>
  <c r="D60" i="14"/>
  <c r="C60" i="14"/>
  <c r="Q58" i="14"/>
  <c r="R59" i="25" s="1"/>
  <c r="H58" i="14"/>
  <c r="G58" i="14"/>
  <c r="D58" i="14"/>
  <c r="C58" i="14"/>
  <c r="Q57" i="14"/>
  <c r="R58" i="25" s="1"/>
  <c r="H57" i="14"/>
  <c r="G57" i="14"/>
  <c r="D57" i="14"/>
  <c r="C57" i="14"/>
  <c r="Q56" i="14"/>
  <c r="R57" i="25" s="1"/>
  <c r="H56" i="14"/>
  <c r="G56" i="14"/>
  <c r="D56" i="14"/>
  <c r="C56" i="14"/>
  <c r="Q55" i="14"/>
  <c r="H55" i="14"/>
  <c r="G55" i="14"/>
  <c r="D55" i="14"/>
  <c r="C55" i="14"/>
  <c r="Q54" i="14"/>
  <c r="R55" i="25" s="1"/>
  <c r="H54" i="14"/>
  <c r="G54" i="14"/>
  <c r="D54" i="14"/>
  <c r="C54" i="14"/>
  <c r="Q53" i="14"/>
  <c r="R54" i="25" s="1"/>
  <c r="H53" i="14"/>
  <c r="G53" i="14"/>
  <c r="D53" i="14"/>
  <c r="C53" i="14"/>
  <c r="Q52" i="14"/>
  <c r="R53" i="25" s="1"/>
  <c r="H52" i="14"/>
  <c r="G52" i="14"/>
  <c r="D52" i="14"/>
  <c r="C52" i="14"/>
  <c r="Q51" i="14"/>
  <c r="R52" i="25" s="1"/>
  <c r="H51" i="14"/>
  <c r="G51" i="14"/>
  <c r="D51" i="14"/>
  <c r="C51" i="14"/>
  <c r="Q50" i="14"/>
  <c r="R51" i="25" s="1"/>
  <c r="H50" i="14"/>
  <c r="G50" i="14"/>
  <c r="D50" i="14"/>
  <c r="C50" i="14"/>
  <c r="Q49" i="14"/>
  <c r="R50" i="25" s="1"/>
  <c r="H49" i="14"/>
  <c r="G49" i="14"/>
  <c r="D49" i="14"/>
  <c r="C49" i="14"/>
  <c r="Q48" i="14"/>
  <c r="R49" i="25" s="1"/>
  <c r="H48" i="14"/>
  <c r="G48" i="14"/>
  <c r="D48" i="14"/>
  <c r="C48" i="14"/>
  <c r="Q47" i="14"/>
  <c r="R48" i="25" s="1"/>
  <c r="H47" i="14"/>
  <c r="G47" i="14"/>
  <c r="D47" i="14"/>
  <c r="C47" i="14"/>
  <c r="Q45" i="14"/>
  <c r="H45" i="14"/>
  <c r="G45" i="14"/>
  <c r="D45" i="14"/>
  <c r="C45" i="14"/>
  <c r="Q44" i="14"/>
  <c r="H44" i="14"/>
  <c r="G44" i="14"/>
  <c r="D44" i="14"/>
  <c r="C44" i="14"/>
  <c r="Q43" i="14"/>
  <c r="R43" i="25" s="1"/>
  <c r="H43" i="14"/>
  <c r="G43" i="14"/>
  <c r="D43" i="14"/>
  <c r="C43" i="14"/>
  <c r="Q42" i="14"/>
  <c r="R42" i="25" s="1"/>
  <c r="H42" i="14"/>
  <c r="G42" i="14"/>
  <c r="D42" i="14"/>
  <c r="C42" i="14"/>
  <c r="Q41" i="14"/>
  <c r="R41" i="25" s="1"/>
  <c r="H41" i="14"/>
  <c r="G41" i="14"/>
  <c r="D41" i="14"/>
  <c r="C41" i="14"/>
  <c r="Q40" i="14"/>
  <c r="R40" i="25" s="1"/>
  <c r="H40" i="14"/>
  <c r="G40" i="14"/>
  <c r="D40" i="14"/>
  <c r="C40" i="14"/>
  <c r="Q39" i="14"/>
  <c r="R39" i="25" s="1"/>
  <c r="H39" i="14"/>
  <c r="G39" i="14"/>
  <c r="D39" i="14"/>
  <c r="C39" i="14"/>
  <c r="Q38" i="14"/>
  <c r="H38" i="14"/>
  <c r="G38" i="14"/>
  <c r="D38" i="14"/>
  <c r="C38" i="14"/>
  <c r="Q37" i="14"/>
  <c r="R37" i="25" s="1"/>
  <c r="H37" i="14"/>
  <c r="G37" i="14"/>
  <c r="D37" i="14"/>
  <c r="C37" i="14"/>
  <c r="Q36" i="14"/>
  <c r="R36" i="25" s="1"/>
  <c r="H36" i="14"/>
  <c r="G36" i="14"/>
  <c r="D36" i="14"/>
  <c r="C36" i="14"/>
  <c r="Q35" i="14"/>
  <c r="R35" i="25" s="1"/>
  <c r="H35" i="14"/>
  <c r="G35" i="14"/>
  <c r="D35" i="14"/>
  <c r="C35" i="14"/>
  <c r="Q34" i="14"/>
  <c r="R34" i="25" s="1"/>
  <c r="H34" i="14"/>
  <c r="G34" i="14"/>
  <c r="D34" i="14"/>
  <c r="C34" i="14"/>
  <c r="Q33" i="14"/>
  <c r="R33" i="25" s="1"/>
  <c r="H33" i="14"/>
  <c r="G33" i="14"/>
  <c r="D33" i="14"/>
  <c r="C33" i="14"/>
  <c r="Q32" i="14"/>
  <c r="H32" i="14"/>
  <c r="G32" i="14"/>
  <c r="D32" i="14"/>
  <c r="C32" i="14"/>
  <c r="Q30" i="14"/>
  <c r="R30" i="25" s="1"/>
  <c r="H30" i="14"/>
  <c r="G30" i="14"/>
  <c r="D30" i="14"/>
  <c r="C30" i="14"/>
  <c r="Q29" i="14"/>
  <c r="R29" i="25" s="1"/>
  <c r="H29" i="14"/>
  <c r="G29" i="14"/>
  <c r="D29" i="14"/>
  <c r="C29" i="14"/>
  <c r="Q28" i="14"/>
  <c r="R28" i="25" s="1"/>
  <c r="H28" i="14"/>
  <c r="G28" i="14"/>
  <c r="D28" i="14"/>
  <c r="C28" i="14"/>
  <c r="Q27" i="14"/>
  <c r="R27" i="25" s="1"/>
  <c r="H27" i="14"/>
  <c r="G27" i="14"/>
  <c r="D27" i="14"/>
  <c r="C27" i="14"/>
  <c r="Q26" i="14"/>
  <c r="R26" i="25" s="1"/>
  <c r="H26" i="14"/>
  <c r="G26" i="14"/>
  <c r="D26" i="14"/>
  <c r="C26" i="14"/>
  <c r="Q25" i="14"/>
  <c r="R25" i="25" s="1"/>
  <c r="H25" i="14"/>
  <c r="G25" i="14"/>
  <c r="D25" i="14"/>
  <c r="C25" i="14"/>
  <c r="Q24" i="14"/>
  <c r="R24" i="25" s="1"/>
  <c r="H24" i="14"/>
  <c r="G24" i="14"/>
  <c r="D24" i="14"/>
  <c r="C24" i="14"/>
  <c r="Q23" i="14"/>
  <c r="R23" i="25" s="1"/>
  <c r="H23" i="14"/>
  <c r="G23" i="14"/>
  <c r="D23" i="14"/>
  <c r="C23" i="14"/>
  <c r="Q22" i="14"/>
  <c r="R22" i="25" s="1"/>
  <c r="H22" i="14"/>
  <c r="G22" i="14"/>
  <c r="D22" i="14"/>
  <c r="C22" i="14"/>
  <c r="Q20" i="14"/>
  <c r="R20" i="25" s="1"/>
  <c r="H20" i="14"/>
  <c r="G20" i="14"/>
  <c r="D20" i="14"/>
  <c r="C20" i="14"/>
  <c r="H19" i="14"/>
  <c r="G19" i="14"/>
  <c r="D19" i="14"/>
  <c r="C19" i="14"/>
  <c r="H18" i="14"/>
  <c r="G18" i="14"/>
  <c r="D18" i="14"/>
  <c r="C18" i="14"/>
  <c r="H17" i="14"/>
  <c r="G17" i="14"/>
  <c r="D17" i="14"/>
  <c r="C17" i="14"/>
  <c r="Q15" i="14"/>
  <c r="H15" i="14"/>
  <c r="G15" i="14"/>
  <c r="D15" i="14"/>
  <c r="C15" i="14"/>
  <c r="Q14" i="14"/>
  <c r="H14" i="14"/>
  <c r="G14" i="14"/>
  <c r="D14" i="14"/>
  <c r="C14" i="14"/>
  <c r="Q13" i="14"/>
  <c r="H13" i="14"/>
  <c r="G13" i="14"/>
  <c r="D13" i="14"/>
  <c r="C13" i="14"/>
  <c r="Q12" i="14"/>
  <c r="R12" i="25" s="1"/>
  <c r="H12" i="14"/>
  <c r="G12" i="14"/>
  <c r="D12" i="14"/>
  <c r="C12" i="14"/>
  <c r="Q11" i="14"/>
  <c r="R11" i="25" s="1"/>
  <c r="H11" i="14"/>
  <c r="G11" i="14"/>
  <c r="D11" i="14"/>
  <c r="C11" i="14"/>
  <c r="Q10" i="14"/>
  <c r="R10" i="25" s="1"/>
  <c r="H10" i="14"/>
  <c r="G10" i="14"/>
  <c r="D10" i="14"/>
  <c r="C10" i="14"/>
  <c r="Q9" i="14"/>
  <c r="R9" i="25" s="1"/>
  <c r="H9" i="14"/>
  <c r="G9" i="14"/>
  <c r="D9" i="14"/>
  <c r="C9" i="14"/>
  <c r="Q8" i="14"/>
  <c r="R8" i="25" s="1"/>
  <c r="H8" i="14"/>
  <c r="G8" i="14"/>
  <c r="D8" i="14"/>
  <c r="C8" i="14"/>
  <c r="Q7" i="14"/>
  <c r="R7" i="25" s="1"/>
  <c r="H7" i="14"/>
  <c r="G7" i="14"/>
  <c r="D7" i="14"/>
  <c r="C7" i="14"/>
  <c r="Q61" i="13"/>
  <c r="S61" i="25" s="1"/>
  <c r="H61" i="13"/>
  <c r="G61" i="13"/>
  <c r="D61" i="13"/>
  <c r="C61" i="13"/>
  <c r="Q59" i="13"/>
  <c r="H59" i="13"/>
  <c r="G59" i="13"/>
  <c r="D59" i="13"/>
  <c r="C59" i="13"/>
  <c r="Q58" i="13"/>
  <c r="H58" i="13"/>
  <c r="G58" i="13"/>
  <c r="D58" i="13"/>
  <c r="C58" i="13"/>
  <c r="Q57" i="13"/>
  <c r="H57" i="13"/>
  <c r="G57" i="13"/>
  <c r="D57" i="13"/>
  <c r="C57" i="13"/>
  <c r="Q56" i="13"/>
  <c r="S56" i="25" s="1"/>
  <c r="H56" i="13"/>
  <c r="G56" i="13"/>
  <c r="D56" i="13"/>
  <c r="C56" i="13"/>
  <c r="Q55" i="13"/>
  <c r="H55" i="13"/>
  <c r="G55" i="13"/>
  <c r="D55" i="13"/>
  <c r="C55" i="13"/>
  <c r="Q54" i="13"/>
  <c r="S54" i="25" s="1"/>
  <c r="H54" i="13"/>
  <c r="G54" i="13"/>
  <c r="D54" i="13"/>
  <c r="C54" i="13"/>
  <c r="Q53" i="13"/>
  <c r="S53" i="25" s="1"/>
  <c r="H53" i="13"/>
  <c r="G53" i="13"/>
  <c r="D53" i="13"/>
  <c r="C53" i="13"/>
  <c r="Q52" i="13"/>
  <c r="H52" i="13"/>
  <c r="G52" i="13"/>
  <c r="D52" i="13"/>
  <c r="C52" i="13"/>
  <c r="Q51" i="13"/>
  <c r="H51" i="13"/>
  <c r="G51" i="13"/>
  <c r="D51" i="13"/>
  <c r="C51" i="13"/>
  <c r="Q50" i="13"/>
  <c r="H50" i="13"/>
  <c r="G50" i="13"/>
  <c r="D50" i="13"/>
  <c r="C50" i="13"/>
  <c r="Q49" i="13"/>
  <c r="H49" i="13"/>
  <c r="G49" i="13"/>
  <c r="D49" i="13"/>
  <c r="C49" i="13"/>
  <c r="Q48" i="13"/>
  <c r="S48" i="25" s="1"/>
  <c r="H48" i="13"/>
  <c r="G48" i="13"/>
  <c r="D48" i="13"/>
  <c r="C48" i="13"/>
  <c r="Q46" i="13"/>
  <c r="H46" i="13"/>
  <c r="G46" i="13"/>
  <c r="D46" i="13"/>
  <c r="C46" i="13"/>
  <c r="Q45" i="13"/>
  <c r="H45" i="13"/>
  <c r="G45" i="13"/>
  <c r="D45" i="13"/>
  <c r="C45" i="13"/>
  <c r="Q43" i="13"/>
  <c r="H43" i="13"/>
  <c r="G43" i="13"/>
  <c r="D43" i="13"/>
  <c r="C43" i="13"/>
  <c r="Q42" i="13"/>
  <c r="H42" i="13"/>
  <c r="G42" i="13"/>
  <c r="D42" i="13"/>
  <c r="C42" i="13"/>
  <c r="Q41" i="13"/>
  <c r="H41" i="13"/>
  <c r="G41" i="13"/>
  <c r="D41" i="13"/>
  <c r="C41" i="13"/>
  <c r="Q40" i="13"/>
  <c r="H40" i="13"/>
  <c r="G40" i="13"/>
  <c r="D40" i="13"/>
  <c r="C40" i="13"/>
  <c r="Q39" i="13"/>
  <c r="H39" i="13"/>
  <c r="G39" i="13"/>
  <c r="D39" i="13"/>
  <c r="C39" i="13"/>
  <c r="Q38" i="13"/>
  <c r="H38" i="13"/>
  <c r="G38" i="13"/>
  <c r="D38" i="13"/>
  <c r="C38" i="13"/>
  <c r="Q37" i="13"/>
  <c r="H37" i="13"/>
  <c r="G37" i="13"/>
  <c r="D37" i="13"/>
  <c r="C37" i="13"/>
  <c r="Q36" i="13"/>
  <c r="H36" i="13"/>
  <c r="G36" i="13"/>
  <c r="D36" i="13"/>
  <c r="C36" i="13"/>
  <c r="Q35" i="13"/>
  <c r="H35" i="13"/>
  <c r="G35" i="13"/>
  <c r="D35" i="13"/>
  <c r="C35" i="13"/>
  <c r="Q34" i="13"/>
  <c r="H34" i="13"/>
  <c r="G34" i="13"/>
  <c r="D34" i="13"/>
  <c r="C34" i="13"/>
  <c r="Q33" i="13"/>
  <c r="S33" i="25" s="1"/>
  <c r="H33" i="13"/>
  <c r="G33" i="13"/>
  <c r="D33" i="13"/>
  <c r="C33" i="13"/>
  <c r="Q32" i="13"/>
  <c r="H32" i="13"/>
  <c r="G32" i="13"/>
  <c r="D32" i="13"/>
  <c r="C32" i="13"/>
  <c r="Q30" i="13"/>
  <c r="H30" i="13"/>
  <c r="G30" i="13"/>
  <c r="D30" i="13"/>
  <c r="C30" i="13"/>
  <c r="Q29" i="13"/>
  <c r="S29" i="25" s="1"/>
  <c r="H29" i="13"/>
  <c r="G29" i="13"/>
  <c r="D29" i="13"/>
  <c r="C29" i="13"/>
  <c r="Q28" i="13"/>
  <c r="H28" i="13"/>
  <c r="G28" i="13"/>
  <c r="D28" i="13"/>
  <c r="C28" i="13"/>
  <c r="Q27" i="13"/>
  <c r="S27" i="25" s="1"/>
  <c r="H27" i="13"/>
  <c r="G27" i="13"/>
  <c r="D27" i="13"/>
  <c r="C27" i="13"/>
  <c r="Q26" i="13"/>
  <c r="S26" i="25" s="1"/>
  <c r="H26" i="13"/>
  <c r="G26" i="13"/>
  <c r="D26" i="13"/>
  <c r="C26" i="13"/>
  <c r="Q25" i="13"/>
  <c r="S25" i="25" s="1"/>
  <c r="H25" i="13"/>
  <c r="G25" i="13"/>
  <c r="D25" i="13"/>
  <c r="C25" i="13"/>
  <c r="Q24" i="13"/>
  <c r="H24" i="13"/>
  <c r="G24" i="13"/>
  <c r="D24" i="13"/>
  <c r="C24" i="13"/>
  <c r="Q23" i="13"/>
  <c r="S23" i="25" s="1"/>
  <c r="H23" i="13"/>
  <c r="G23" i="13"/>
  <c r="D23" i="13"/>
  <c r="C23" i="13"/>
  <c r="Q22" i="13"/>
  <c r="H22" i="13"/>
  <c r="G22" i="13"/>
  <c r="D22" i="13"/>
  <c r="C22" i="13"/>
  <c r="Q20" i="13"/>
  <c r="S20" i="25" s="1"/>
  <c r="H20" i="13"/>
  <c r="G20" i="13"/>
  <c r="D20" i="13"/>
  <c r="C20" i="13"/>
  <c r="H19" i="13"/>
  <c r="G19" i="13"/>
  <c r="D19" i="13"/>
  <c r="C19" i="13"/>
  <c r="H18" i="13"/>
  <c r="G18" i="13"/>
  <c r="D18" i="13"/>
  <c r="C18" i="13"/>
  <c r="H17" i="13"/>
  <c r="G17" i="13"/>
  <c r="D17" i="13"/>
  <c r="C17" i="13"/>
  <c r="Q15" i="13"/>
  <c r="H15" i="13"/>
  <c r="G15" i="13"/>
  <c r="D15" i="13"/>
  <c r="C15" i="13"/>
  <c r="Q14" i="13"/>
  <c r="H14" i="13"/>
  <c r="G14" i="13"/>
  <c r="D14" i="13"/>
  <c r="C14" i="13"/>
  <c r="Q13" i="13"/>
  <c r="S13" i="25" s="1"/>
  <c r="H13" i="13"/>
  <c r="G13" i="13"/>
  <c r="D13" i="13"/>
  <c r="C13" i="13"/>
  <c r="Q12" i="13"/>
  <c r="H12" i="13"/>
  <c r="G12" i="13"/>
  <c r="D12" i="13"/>
  <c r="C12" i="13"/>
  <c r="Q11" i="13"/>
  <c r="H11" i="13"/>
  <c r="G11" i="13"/>
  <c r="D11" i="13"/>
  <c r="C11" i="13"/>
  <c r="Q10" i="13"/>
  <c r="H10" i="13"/>
  <c r="G10" i="13"/>
  <c r="D10" i="13"/>
  <c r="C10" i="13"/>
  <c r="Q9" i="13"/>
  <c r="S9" i="25" s="1"/>
  <c r="H9" i="13"/>
  <c r="G9" i="13"/>
  <c r="D9" i="13"/>
  <c r="C9" i="13"/>
  <c r="Q8" i="13"/>
  <c r="H8" i="13"/>
  <c r="G8" i="13"/>
  <c r="D8" i="13"/>
  <c r="C8" i="13"/>
  <c r="Q7" i="13"/>
  <c r="H7" i="13"/>
  <c r="G7" i="13"/>
  <c r="D7" i="13"/>
  <c r="C7" i="13"/>
  <c r="Q61" i="12"/>
  <c r="T61" i="25" s="1"/>
  <c r="H61" i="12"/>
  <c r="G61" i="12"/>
  <c r="D61" i="12"/>
  <c r="C61" i="12"/>
  <c r="Q59" i="12"/>
  <c r="H59" i="12"/>
  <c r="G59" i="12"/>
  <c r="D59" i="12"/>
  <c r="C59" i="12"/>
  <c r="Q58" i="12"/>
  <c r="H58" i="12"/>
  <c r="G58" i="12"/>
  <c r="D58" i="12"/>
  <c r="C58" i="12"/>
  <c r="Q57" i="12"/>
  <c r="H57" i="12"/>
  <c r="G57" i="12"/>
  <c r="D57" i="12"/>
  <c r="C57" i="12"/>
  <c r="Q56" i="12"/>
  <c r="T56" i="25" s="1"/>
  <c r="H56" i="12"/>
  <c r="G56" i="12"/>
  <c r="D56" i="12"/>
  <c r="C56" i="12"/>
  <c r="Q55" i="12"/>
  <c r="H55" i="12"/>
  <c r="G55" i="12"/>
  <c r="D55" i="12"/>
  <c r="C55" i="12"/>
  <c r="Q54" i="12"/>
  <c r="T54" i="25" s="1"/>
  <c r="H54" i="12"/>
  <c r="G54" i="12"/>
  <c r="D54" i="12"/>
  <c r="C54" i="12"/>
  <c r="Q53" i="12"/>
  <c r="T53" i="25" s="1"/>
  <c r="H53" i="12"/>
  <c r="G53" i="12"/>
  <c r="D53" i="12"/>
  <c r="C53" i="12"/>
  <c r="Q52" i="12"/>
  <c r="H52" i="12"/>
  <c r="G52" i="12"/>
  <c r="D52" i="12"/>
  <c r="C52" i="12"/>
  <c r="Q51" i="12"/>
  <c r="H51" i="12"/>
  <c r="G51" i="12"/>
  <c r="D51" i="12"/>
  <c r="C51" i="12"/>
  <c r="Q50" i="12"/>
  <c r="H50" i="12"/>
  <c r="G50" i="12"/>
  <c r="D50" i="12"/>
  <c r="C50" i="12"/>
  <c r="Q49" i="12"/>
  <c r="H49" i="12"/>
  <c r="G49" i="12"/>
  <c r="D49" i="12"/>
  <c r="C49" i="12"/>
  <c r="Q48" i="12"/>
  <c r="H48" i="12"/>
  <c r="G48" i="12"/>
  <c r="D48" i="12"/>
  <c r="C48" i="12"/>
  <c r="Q46" i="12"/>
  <c r="H46" i="12"/>
  <c r="G46" i="12"/>
  <c r="D46" i="12"/>
  <c r="C46" i="12"/>
  <c r="Q45" i="12"/>
  <c r="H45" i="12"/>
  <c r="G45" i="12"/>
  <c r="D45" i="12"/>
  <c r="C45" i="12"/>
  <c r="Q43" i="12"/>
  <c r="H43" i="12"/>
  <c r="G43" i="12"/>
  <c r="D43" i="12"/>
  <c r="C43" i="12"/>
  <c r="Q42" i="12"/>
  <c r="H42" i="12"/>
  <c r="G42" i="12"/>
  <c r="D42" i="12"/>
  <c r="C42" i="12"/>
  <c r="Q41" i="12"/>
  <c r="H41" i="12"/>
  <c r="G41" i="12"/>
  <c r="D41" i="12"/>
  <c r="C41" i="12"/>
  <c r="Q40" i="12"/>
  <c r="H40" i="12"/>
  <c r="G40" i="12"/>
  <c r="D40" i="12"/>
  <c r="C40" i="12"/>
  <c r="Q39" i="12"/>
  <c r="H39" i="12"/>
  <c r="G39" i="12"/>
  <c r="D39" i="12"/>
  <c r="C39" i="12"/>
  <c r="Q38" i="12"/>
  <c r="H38" i="12"/>
  <c r="G38" i="12"/>
  <c r="D38" i="12"/>
  <c r="C38" i="12"/>
  <c r="Q37" i="12"/>
  <c r="H37" i="12"/>
  <c r="G37" i="12"/>
  <c r="D37" i="12"/>
  <c r="C37" i="12"/>
  <c r="Q36" i="12"/>
  <c r="H36" i="12"/>
  <c r="G36" i="12"/>
  <c r="D36" i="12"/>
  <c r="C36" i="12"/>
  <c r="Q35" i="12"/>
  <c r="H35" i="12"/>
  <c r="G35" i="12"/>
  <c r="D35" i="12"/>
  <c r="C35" i="12"/>
  <c r="Q34" i="12"/>
  <c r="H34" i="12"/>
  <c r="G34" i="12"/>
  <c r="D34" i="12"/>
  <c r="C34" i="12"/>
  <c r="Q33" i="12"/>
  <c r="T33" i="25" s="1"/>
  <c r="H33" i="12"/>
  <c r="G33" i="12"/>
  <c r="D33" i="12"/>
  <c r="C33" i="12"/>
  <c r="Q32" i="12"/>
  <c r="H32" i="12"/>
  <c r="G32" i="12"/>
  <c r="D32" i="12"/>
  <c r="C32" i="12"/>
  <c r="Q30" i="12"/>
  <c r="H30" i="12"/>
  <c r="G30" i="12"/>
  <c r="D30" i="12"/>
  <c r="C30" i="12"/>
  <c r="Q29" i="12"/>
  <c r="T29" i="25" s="1"/>
  <c r="H29" i="12"/>
  <c r="G29" i="12"/>
  <c r="D29" i="12"/>
  <c r="C29" i="12"/>
  <c r="Q28" i="12"/>
  <c r="H28" i="12"/>
  <c r="G28" i="12"/>
  <c r="D28" i="12"/>
  <c r="C28" i="12"/>
  <c r="Q27" i="12"/>
  <c r="H27" i="12"/>
  <c r="G27" i="12"/>
  <c r="D27" i="12"/>
  <c r="C27" i="12"/>
  <c r="Q26" i="12"/>
  <c r="T26" i="25" s="1"/>
  <c r="H26" i="12"/>
  <c r="G26" i="12"/>
  <c r="D26" i="12"/>
  <c r="C26" i="12"/>
  <c r="Q25" i="12"/>
  <c r="T25" i="25" s="1"/>
  <c r="H25" i="12"/>
  <c r="G25" i="12"/>
  <c r="D25" i="12"/>
  <c r="C25" i="12"/>
  <c r="Q24" i="12"/>
  <c r="H24" i="12"/>
  <c r="G24" i="12"/>
  <c r="D24" i="12"/>
  <c r="C24" i="12"/>
  <c r="Q23" i="12"/>
  <c r="H23" i="12"/>
  <c r="G23" i="12"/>
  <c r="D23" i="12"/>
  <c r="C23" i="12"/>
  <c r="Q22" i="12"/>
  <c r="H22" i="12"/>
  <c r="G22" i="12"/>
  <c r="D22" i="12"/>
  <c r="C22" i="12"/>
  <c r="Q20" i="12"/>
  <c r="T20" i="25" s="1"/>
  <c r="H20" i="12"/>
  <c r="G20" i="12"/>
  <c r="D20" i="12"/>
  <c r="C20" i="12"/>
  <c r="H19" i="12"/>
  <c r="G19" i="12"/>
  <c r="D19" i="12"/>
  <c r="C19" i="12"/>
  <c r="H18" i="12"/>
  <c r="G18" i="12"/>
  <c r="D18" i="12"/>
  <c r="C18" i="12"/>
  <c r="H17" i="12"/>
  <c r="G17" i="12"/>
  <c r="D17" i="12"/>
  <c r="C17" i="12"/>
  <c r="Q15" i="12"/>
  <c r="H15" i="12"/>
  <c r="G15" i="12"/>
  <c r="D15" i="12"/>
  <c r="C15" i="12"/>
  <c r="Q14" i="12"/>
  <c r="H14" i="12"/>
  <c r="G14" i="12"/>
  <c r="D14" i="12"/>
  <c r="C14" i="12"/>
  <c r="Q13" i="12"/>
  <c r="T13" i="25" s="1"/>
  <c r="H13" i="12"/>
  <c r="G13" i="12"/>
  <c r="D13" i="12"/>
  <c r="C13" i="12"/>
  <c r="Q12" i="12"/>
  <c r="H12" i="12"/>
  <c r="G12" i="12"/>
  <c r="D12" i="12"/>
  <c r="C12" i="12"/>
  <c r="Q11" i="12"/>
  <c r="H11" i="12"/>
  <c r="G11" i="12"/>
  <c r="D11" i="12"/>
  <c r="C11" i="12"/>
  <c r="Q10" i="12"/>
  <c r="H10" i="12"/>
  <c r="G10" i="12"/>
  <c r="D10" i="12"/>
  <c r="C10" i="12"/>
  <c r="Q9" i="12"/>
  <c r="T9" i="25" s="1"/>
  <c r="H9" i="12"/>
  <c r="G9" i="12"/>
  <c r="D9" i="12"/>
  <c r="C9" i="12"/>
  <c r="Q8" i="12"/>
  <c r="H8" i="12"/>
  <c r="G8" i="12"/>
  <c r="D8" i="12"/>
  <c r="C8" i="12"/>
  <c r="Q7" i="12"/>
  <c r="H7" i="12"/>
  <c r="G7" i="12"/>
  <c r="D7" i="12"/>
  <c r="C7" i="12"/>
  <c r="Q60" i="11"/>
  <c r="U61" i="25" s="1"/>
  <c r="H60" i="11"/>
  <c r="G60" i="11"/>
  <c r="D60" i="11"/>
  <c r="C60" i="11"/>
  <c r="Q58" i="11"/>
  <c r="H58" i="11"/>
  <c r="G58" i="11"/>
  <c r="D58" i="11"/>
  <c r="C58" i="11"/>
  <c r="Q57" i="11"/>
  <c r="H57" i="11"/>
  <c r="G57" i="11"/>
  <c r="D57" i="11"/>
  <c r="C57" i="11"/>
  <c r="Q56" i="11"/>
  <c r="H56" i="11"/>
  <c r="G56" i="11"/>
  <c r="D56" i="11"/>
  <c r="C56" i="11"/>
  <c r="Q55" i="11"/>
  <c r="H55" i="11"/>
  <c r="G55" i="11"/>
  <c r="D55" i="11"/>
  <c r="C55" i="11"/>
  <c r="Q54" i="11"/>
  <c r="H54" i="11"/>
  <c r="G54" i="11"/>
  <c r="D54" i="11"/>
  <c r="C54" i="11"/>
  <c r="Q53" i="11"/>
  <c r="U54" i="25" s="1"/>
  <c r="H53" i="11"/>
  <c r="G53" i="11"/>
  <c r="D53" i="11"/>
  <c r="C53" i="11"/>
  <c r="Q52" i="11"/>
  <c r="U53" i="25" s="1"/>
  <c r="H52" i="11"/>
  <c r="G52" i="11"/>
  <c r="D52" i="11"/>
  <c r="C52" i="11"/>
  <c r="Q51" i="11"/>
  <c r="H51" i="11"/>
  <c r="G51" i="11"/>
  <c r="D51" i="11"/>
  <c r="C51" i="11"/>
  <c r="Q50" i="11"/>
  <c r="H50" i="11"/>
  <c r="G50" i="11"/>
  <c r="D50" i="11"/>
  <c r="C50" i="11"/>
  <c r="Q49" i="11"/>
  <c r="H49" i="11"/>
  <c r="G49" i="11"/>
  <c r="D49" i="11"/>
  <c r="C49" i="11"/>
  <c r="Q48" i="11"/>
  <c r="H48" i="11"/>
  <c r="G48" i="11"/>
  <c r="D48" i="11"/>
  <c r="C48" i="11"/>
  <c r="Q47" i="11"/>
  <c r="H47" i="11"/>
  <c r="G47" i="11"/>
  <c r="D47" i="11"/>
  <c r="C47" i="11"/>
  <c r="Q45" i="11"/>
  <c r="H45" i="11"/>
  <c r="G45" i="11"/>
  <c r="D45" i="11"/>
  <c r="C45" i="11"/>
  <c r="Q44" i="11"/>
  <c r="H44" i="11"/>
  <c r="G44" i="11"/>
  <c r="D44" i="11"/>
  <c r="C44" i="11"/>
  <c r="Q43" i="11"/>
  <c r="H43" i="11"/>
  <c r="G43" i="11"/>
  <c r="D43" i="11"/>
  <c r="C43" i="11"/>
  <c r="Q42" i="11"/>
  <c r="H42" i="11"/>
  <c r="G42" i="11"/>
  <c r="D42" i="11"/>
  <c r="C42" i="11"/>
  <c r="Q41" i="11"/>
  <c r="H41" i="11"/>
  <c r="G41" i="11"/>
  <c r="D41" i="11"/>
  <c r="C41" i="11"/>
  <c r="Q40" i="11"/>
  <c r="H40" i="11"/>
  <c r="G40" i="11"/>
  <c r="D40" i="11"/>
  <c r="C40" i="11"/>
  <c r="Q39" i="11"/>
  <c r="H39" i="11"/>
  <c r="G39" i="11"/>
  <c r="D39" i="11"/>
  <c r="C39" i="11"/>
  <c r="Q38" i="11"/>
  <c r="H38" i="11"/>
  <c r="G38" i="11"/>
  <c r="D38" i="11"/>
  <c r="C38" i="11"/>
  <c r="Q37" i="11"/>
  <c r="H37" i="11"/>
  <c r="G37" i="11"/>
  <c r="D37" i="11"/>
  <c r="C37" i="11"/>
  <c r="Q36" i="11"/>
  <c r="H36" i="11"/>
  <c r="G36" i="11"/>
  <c r="D36" i="11"/>
  <c r="C36" i="11"/>
  <c r="Q35" i="11"/>
  <c r="H35" i="11"/>
  <c r="G35" i="11"/>
  <c r="D35" i="11"/>
  <c r="C35" i="11"/>
  <c r="Q34" i="11"/>
  <c r="H34" i="11"/>
  <c r="G34" i="11"/>
  <c r="D34" i="11"/>
  <c r="C34" i="11"/>
  <c r="Q33" i="11"/>
  <c r="U33" i="25" s="1"/>
  <c r="H33" i="11"/>
  <c r="G33" i="11"/>
  <c r="D33" i="11"/>
  <c r="C33" i="11"/>
  <c r="Q32" i="11"/>
  <c r="H32" i="11"/>
  <c r="G32" i="11"/>
  <c r="D32" i="11"/>
  <c r="C32" i="11"/>
  <c r="Q30" i="11"/>
  <c r="H30" i="11"/>
  <c r="G30" i="11"/>
  <c r="D30" i="11"/>
  <c r="C30" i="11"/>
  <c r="Q29" i="11"/>
  <c r="U29" i="25" s="1"/>
  <c r="H29" i="11"/>
  <c r="G29" i="11"/>
  <c r="D29" i="11"/>
  <c r="C29" i="11"/>
  <c r="Q28" i="11"/>
  <c r="H28" i="11"/>
  <c r="G28" i="11"/>
  <c r="D28" i="11"/>
  <c r="C28" i="11"/>
  <c r="Q27" i="11"/>
  <c r="U27" i="25" s="1"/>
  <c r="H27" i="11"/>
  <c r="G27" i="11"/>
  <c r="D27" i="11"/>
  <c r="C27" i="11"/>
  <c r="Q26" i="11"/>
  <c r="U26" i="25" s="1"/>
  <c r="H26" i="11"/>
  <c r="G26" i="11"/>
  <c r="D26" i="11"/>
  <c r="C26" i="11"/>
  <c r="Q25" i="11"/>
  <c r="U25" i="25" s="1"/>
  <c r="H25" i="11"/>
  <c r="G25" i="11"/>
  <c r="D25" i="11"/>
  <c r="C25" i="11"/>
  <c r="Q24" i="11"/>
  <c r="H24" i="11"/>
  <c r="G24" i="11"/>
  <c r="D24" i="11"/>
  <c r="C24" i="11"/>
  <c r="Q23" i="11"/>
  <c r="U23" i="25" s="1"/>
  <c r="H23" i="11"/>
  <c r="G23" i="11"/>
  <c r="D23" i="11"/>
  <c r="C23" i="11"/>
  <c r="Q22" i="11"/>
  <c r="H22" i="11"/>
  <c r="G22" i="11"/>
  <c r="D22" i="11"/>
  <c r="C22" i="11"/>
  <c r="Q20" i="11"/>
  <c r="U20" i="25" s="1"/>
  <c r="H20" i="11"/>
  <c r="G20" i="11"/>
  <c r="D20" i="11"/>
  <c r="C20" i="11"/>
  <c r="H19" i="11"/>
  <c r="G19" i="11"/>
  <c r="D19" i="11"/>
  <c r="C19" i="11"/>
  <c r="H18" i="11"/>
  <c r="G18" i="11"/>
  <c r="D18" i="11"/>
  <c r="C18" i="11"/>
  <c r="H17" i="11"/>
  <c r="G17" i="11"/>
  <c r="D17" i="11"/>
  <c r="C17" i="11"/>
  <c r="Q15" i="11"/>
  <c r="H15" i="11"/>
  <c r="G15" i="11"/>
  <c r="D15" i="11"/>
  <c r="C15" i="11"/>
  <c r="Q14" i="11"/>
  <c r="H14" i="11"/>
  <c r="G14" i="11"/>
  <c r="D14" i="11"/>
  <c r="C14" i="11"/>
  <c r="Q13" i="11"/>
  <c r="U13" i="25" s="1"/>
  <c r="H13" i="11"/>
  <c r="G13" i="11"/>
  <c r="D13" i="11"/>
  <c r="C13" i="11"/>
  <c r="Q12" i="11"/>
  <c r="U12" i="25" s="1"/>
  <c r="AF12" i="25" s="1"/>
  <c r="AG12" i="25" s="1"/>
  <c r="H12" i="11"/>
  <c r="G12" i="11"/>
  <c r="D12" i="11"/>
  <c r="C12" i="11"/>
  <c r="Q11" i="11"/>
  <c r="H11" i="11"/>
  <c r="G11" i="11"/>
  <c r="D11" i="11"/>
  <c r="C11" i="11"/>
  <c r="Q10" i="11"/>
  <c r="H10" i="11"/>
  <c r="G10" i="11"/>
  <c r="D10" i="11"/>
  <c r="C10" i="11"/>
  <c r="Q9" i="11"/>
  <c r="U9" i="25" s="1"/>
  <c r="H9" i="11"/>
  <c r="G9" i="11"/>
  <c r="D9" i="11"/>
  <c r="C9" i="11"/>
  <c r="Q8" i="11"/>
  <c r="H8" i="11"/>
  <c r="G8" i="11"/>
  <c r="D8" i="11"/>
  <c r="C8" i="11"/>
  <c r="Q7" i="11"/>
  <c r="H7" i="11"/>
  <c r="G7" i="11"/>
  <c r="D7" i="11"/>
  <c r="C7" i="11"/>
  <c r="Q60" i="10"/>
  <c r="V61" i="25" s="1"/>
  <c r="H60" i="10"/>
  <c r="G60" i="10"/>
  <c r="D60" i="10"/>
  <c r="C60" i="10"/>
  <c r="Q58" i="10"/>
  <c r="H58" i="10"/>
  <c r="G58" i="10"/>
  <c r="D58" i="10"/>
  <c r="C58" i="10"/>
  <c r="Q57" i="10"/>
  <c r="H57" i="10"/>
  <c r="G57" i="10"/>
  <c r="D57" i="10"/>
  <c r="C57" i="10"/>
  <c r="Q56" i="10"/>
  <c r="H56" i="10"/>
  <c r="G56" i="10"/>
  <c r="D56" i="10"/>
  <c r="C56" i="10"/>
  <c r="Q55" i="10"/>
  <c r="H55" i="10"/>
  <c r="G55" i="10"/>
  <c r="D55" i="10"/>
  <c r="C55" i="10"/>
  <c r="Q54" i="10"/>
  <c r="H54" i="10"/>
  <c r="G54" i="10"/>
  <c r="D54" i="10"/>
  <c r="C54" i="10"/>
  <c r="Q53" i="10"/>
  <c r="V54" i="25" s="1"/>
  <c r="H53" i="10"/>
  <c r="G53" i="10"/>
  <c r="D53" i="10"/>
  <c r="C53" i="10"/>
  <c r="Q52" i="10"/>
  <c r="V53" i="25" s="1"/>
  <c r="H52" i="10"/>
  <c r="G52" i="10"/>
  <c r="D52" i="10"/>
  <c r="C52" i="10"/>
  <c r="Q51" i="10"/>
  <c r="H51" i="10"/>
  <c r="G51" i="10"/>
  <c r="D51" i="10"/>
  <c r="C51" i="10"/>
  <c r="Q50" i="10"/>
  <c r="H50" i="10"/>
  <c r="G50" i="10"/>
  <c r="D50" i="10"/>
  <c r="C50" i="10"/>
  <c r="Q49" i="10"/>
  <c r="H49" i="10"/>
  <c r="G49" i="10"/>
  <c r="D49" i="10"/>
  <c r="C49" i="10"/>
  <c r="Q48" i="10"/>
  <c r="H48" i="10"/>
  <c r="G48" i="10"/>
  <c r="D48" i="10"/>
  <c r="C48" i="10"/>
  <c r="Q47" i="10"/>
  <c r="H47" i="10"/>
  <c r="G47" i="10"/>
  <c r="D47" i="10"/>
  <c r="C47" i="10"/>
  <c r="Q45" i="10"/>
  <c r="H45" i="10"/>
  <c r="G45" i="10"/>
  <c r="D45" i="10"/>
  <c r="C45" i="10"/>
  <c r="Q44" i="10"/>
  <c r="H44" i="10"/>
  <c r="G44" i="10"/>
  <c r="D44" i="10"/>
  <c r="C44" i="10"/>
  <c r="Q43" i="10"/>
  <c r="H43" i="10"/>
  <c r="G43" i="10"/>
  <c r="D43" i="10"/>
  <c r="C43" i="10"/>
  <c r="Q42" i="10"/>
  <c r="H42" i="10"/>
  <c r="G42" i="10"/>
  <c r="D42" i="10"/>
  <c r="C42" i="10"/>
  <c r="Q41" i="10"/>
  <c r="H41" i="10"/>
  <c r="G41" i="10"/>
  <c r="D41" i="10"/>
  <c r="C41" i="10"/>
  <c r="Q40" i="10"/>
  <c r="H40" i="10"/>
  <c r="G40" i="10"/>
  <c r="D40" i="10"/>
  <c r="C40" i="10"/>
  <c r="Q39" i="10"/>
  <c r="H39" i="10"/>
  <c r="G39" i="10"/>
  <c r="D39" i="10"/>
  <c r="C39" i="10"/>
  <c r="Q38" i="10"/>
  <c r="H38" i="10"/>
  <c r="G38" i="10"/>
  <c r="D38" i="10"/>
  <c r="C38" i="10"/>
  <c r="Q37" i="10"/>
  <c r="H37" i="10"/>
  <c r="G37" i="10"/>
  <c r="D37" i="10"/>
  <c r="C37" i="10"/>
  <c r="Q36" i="10"/>
  <c r="H36" i="10"/>
  <c r="G36" i="10"/>
  <c r="D36" i="10"/>
  <c r="C36" i="10"/>
  <c r="Q35" i="10"/>
  <c r="H35" i="10"/>
  <c r="G35" i="10"/>
  <c r="D35" i="10"/>
  <c r="C35" i="10"/>
  <c r="Q34" i="10"/>
  <c r="H34" i="10"/>
  <c r="G34" i="10"/>
  <c r="D34" i="10"/>
  <c r="C34" i="10"/>
  <c r="Q33" i="10"/>
  <c r="V33" i="25" s="1"/>
  <c r="H33" i="10"/>
  <c r="G33" i="10"/>
  <c r="D33" i="10"/>
  <c r="C33" i="10"/>
  <c r="Q32" i="10"/>
  <c r="H32" i="10"/>
  <c r="G32" i="10"/>
  <c r="D32" i="10"/>
  <c r="C32" i="10"/>
  <c r="Q30" i="10"/>
  <c r="H30" i="10"/>
  <c r="G30" i="10"/>
  <c r="D30" i="10"/>
  <c r="C30" i="10"/>
  <c r="Q29" i="10"/>
  <c r="V29" i="25" s="1"/>
  <c r="H29" i="10"/>
  <c r="G29" i="10"/>
  <c r="D29" i="10"/>
  <c r="C29" i="10"/>
  <c r="Q28" i="10"/>
  <c r="V28" i="25" s="1"/>
  <c r="H28" i="10"/>
  <c r="G28" i="10"/>
  <c r="D28" i="10"/>
  <c r="C28" i="10"/>
  <c r="Q27" i="10"/>
  <c r="V27" i="25" s="1"/>
  <c r="H27" i="10"/>
  <c r="G27" i="10"/>
  <c r="D27" i="10"/>
  <c r="C27" i="10"/>
  <c r="Q26" i="10"/>
  <c r="V26" i="25" s="1"/>
  <c r="H26" i="10"/>
  <c r="G26" i="10"/>
  <c r="D26" i="10"/>
  <c r="C26" i="10"/>
  <c r="Q25" i="10"/>
  <c r="V25" i="25" s="1"/>
  <c r="H25" i="10"/>
  <c r="G25" i="10"/>
  <c r="D25" i="10"/>
  <c r="C25" i="10"/>
  <c r="Q24" i="10"/>
  <c r="H24" i="10"/>
  <c r="G24" i="10"/>
  <c r="D24" i="10"/>
  <c r="C24" i="10"/>
  <c r="Q23" i="10"/>
  <c r="V23" i="25" s="1"/>
  <c r="H23" i="10"/>
  <c r="G23" i="10"/>
  <c r="D23" i="10"/>
  <c r="C23" i="10"/>
  <c r="Q22" i="10"/>
  <c r="H22" i="10"/>
  <c r="G22" i="10"/>
  <c r="D22" i="10"/>
  <c r="C22" i="10"/>
  <c r="Q20" i="10"/>
  <c r="V20" i="25" s="1"/>
  <c r="H20" i="10"/>
  <c r="G20" i="10"/>
  <c r="D20" i="10"/>
  <c r="C20" i="10"/>
  <c r="H19" i="10"/>
  <c r="G19" i="10"/>
  <c r="D19" i="10"/>
  <c r="C19" i="10"/>
  <c r="H18" i="10"/>
  <c r="G18" i="10"/>
  <c r="D18" i="10"/>
  <c r="C18" i="10"/>
  <c r="H17" i="10"/>
  <c r="G17" i="10"/>
  <c r="D17" i="10"/>
  <c r="C17" i="10"/>
  <c r="Q15" i="10"/>
  <c r="H15" i="10"/>
  <c r="G15" i="10"/>
  <c r="D15" i="10"/>
  <c r="C15" i="10"/>
  <c r="Q14" i="10"/>
  <c r="H14" i="10"/>
  <c r="G14" i="10"/>
  <c r="D14" i="10"/>
  <c r="C14" i="10"/>
  <c r="Q13" i="10"/>
  <c r="V13" i="25" s="1"/>
  <c r="H13" i="10"/>
  <c r="G13" i="10"/>
  <c r="D13" i="10"/>
  <c r="C13" i="10"/>
  <c r="Q12" i="10"/>
  <c r="V12" i="25" s="1"/>
  <c r="H12" i="10"/>
  <c r="G12" i="10"/>
  <c r="D12" i="10"/>
  <c r="C12" i="10"/>
  <c r="Q11" i="10"/>
  <c r="H11" i="10"/>
  <c r="G11" i="10"/>
  <c r="D11" i="10"/>
  <c r="C11" i="10"/>
  <c r="Q10" i="10"/>
  <c r="H10" i="10"/>
  <c r="G10" i="10"/>
  <c r="D10" i="10"/>
  <c r="C10" i="10"/>
  <c r="Q9" i="10"/>
  <c r="V9" i="25" s="1"/>
  <c r="H9" i="10"/>
  <c r="G9" i="10"/>
  <c r="D9" i="10"/>
  <c r="C9" i="10"/>
  <c r="Q8" i="10"/>
  <c r="H8" i="10"/>
  <c r="G8" i="10"/>
  <c r="D8" i="10"/>
  <c r="C8" i="10"/>
  <c r="Q7" i="10"/>
  <c r="H7" i="10"/>
  <c r="G7" i="10"/>
  <c r="D7" i="10"/>
  <c r="C7" i="10"/>
  <c r="Q61" i="9"/>
  <c r="W61" i="25" s="1"/>
  <c r="H61" i="9"/>
  <c r="G61" i="9"/>
  <c r="D61" i="9"/>
  <c r="C61" i="9"/>
  <c r="Q59" i="9"/>
  <c r="H59" i="9"/>
  <c r="G59" i="9"/>
  <c r="D59" i="9"/>
  <c r="C59" i="9"/>
  <c r="Q58" i="9"/>
  <c r="W58" i="25" s="1"/>
  <c r="H58" i="9"/>
  <c r="G58" i="9"/>
  <c r="D58" i="9"/>
  <c r="C58" i="9"/>
  <c r="Q57" i="9"/>
  <c r="W57" i="25" s="1"/>
  <c r="H57" i="9"/>
  <c r="G57" i="9"/>
  <c r="D57" i="9"/>
  <c r="C57" i="9"/>
  <c r="Q56" i="9"/>
  <c r="W56" i="25" s="1"/>
  <c r="H56" i="9"/>
  <c r="G56" i="9"/>
  <c r="D56" i="9"/>
  <c r="C56" i="9"/>
  <c r="Q55" i="9"/>
  <c r="H55" i="9"/>
  <c r="G55" i="9"/>
  <c r="D55" i="9"/>
  <c r="C55" i="9"/>
  <c r="Q54" i="9"/>
  <c r="W54" i="25" s="1"/>
  <c r="H54" i="9"/>
  <c r="G54" i="9"/>
  <c r="D54" i="9"/>
  <c r="C54" i="9"/>
  <c r="Q53" i="9"/>
  <c r="W53" i="25" s="1"/>
  <c r="H53" i="9"/>
  <c r="G53" i="9"/>
  <c r="D53" i="9"/>
  <c r="C53" i="9"/>
  <c r="Q52" i="9"/>
  <c r="H52" i="9"/>
  <c r="G52" i="9"/>
  <c r="D52" i="9"/>
  <c r="C52" i="9"/>
  <c r="Q51" i="9"/>
  <c r="H51" i="9"/>
  <c r="G51" i="9"/>
  <c r="D51" i="9"/>
  <c r="C51" i="9"/>
  <c r="Q50" i="9"/>
  <c r="H50" i="9"/>
  <c r="G50" i="9"/>
  <c r="D50" i="9"/>
  <c r="C50" i="9"/>
  <c r="Q49" i="9"/>
  <c r="H49" i="9"/>
  <c r="G49" i="9"/>
  <c r="D49" i="9"/>
  <c r="C49" i="9"/>
  <c r="Q48" i="9"/>
  <c r="H48" i="9"/>
  <c r="G48" i="9"/>
  <c r="D48" i="9"/>
  <c r="C48" i="9"/>
  <c r="Q46" i="9"/>
  <c r="H46" i="9"/>
  <c r="G46" i="9"/>
  <c r="D46" i="9"/>
  <c r="C46" i="9"/>
  <c r="Q45" i="9"/>
  <c r="H45" i="9"/>
  <c r="G45" i="9"/>
  <c r="D45" i="9"/>
  <c r="C45" i="9"/>
  <c r="Q43" i="9"/>
  <c r="H43" i="9"/>
  <c r="G43" i="9"/>
  <c r="D43" i="9"/>
  <c r="C43" i="9"/>
  <c r="Q42" i="9"/>
  <c r="H42" i="9"/>
  <c r="G42" i="9"/>
  <c r="D42" i="9"/>
  <c r="C42" i="9"/>
  <c r="Q41" i="9"/>
  <c r="H41" i="9"/>
  <c r="G41" i="9"/>
  <c r="D41" i="9"/>
  <c r="C41" i="9"/>
  <c r="Q40" i="9"/>
  <c r="H40" i="9"/>
  <c r="G40" i="9"/>
  <c r="D40" i="9"/>
  <c r="C40" i="9"/>
  <c r="Q39" i="9"/>
  <c r="H39" i="9"/>
  <c r="G39" i="9"/>
  <c r="D39" i="9"/>
  <c r="C39" i="9"/>
  <c r="Q38" i="9"/>
  <c r="H38" i="9"/>
  <c r="G38" i="9"/>
  <c r="D38" i="9"/>
  <c r="C38" i="9"/>
  <c r="Q37" i="9"/>
  <c r="H37" i="9"/>
  <c r="G37" i="9"/>
  <c r="D37" i="9"/>
  <c r="C37" i="9"/>
  <c r="Q36" i="9"/>
  <c r="H36" i="9"/>
  <c r="G36" i="9"/>
  <c r="D36" i="9"/>
  <c r="C36" i="9"/>
  <c r="Q35" i="9"/>
  <c r="H35" i="9"/>
  <c r="G35" i="9"/>
  <c r="D35" i="9"/>
  <c r="C35" i="9"/>
  <c r="Q34" i="9"/>
  <c r="H34" i="9"/>
  <c r="G34" i="9"/>
  <c r="D34" i="9"/>
  <c r="C34" i="9"/>
  <c r="Q33" i="9"/>
  <c r="W33" i="25" s="1"/>
  <c r="H33" i="9"/>
  <c r="G33" i="9"/>
  <c r="D33" i="9"/>
  <c r="C33" i="9"/>
  <c r="Q32" i="9"/>
  <c r="H32" i="9"/>
  <c r="G32" i="9"/>
  <c r="D32" i="9"/>
  <c r="C32" i="9"/>
  <c r="Q30" i="9"/>
  <c r="H30" i="9"/>
  <c r="G30" i="9"/>
  <c r="D30" i="9"/>
  <c r="C30" i="9"/>
  <c r="Q29" i="9"/>
  <c r="W29" i="25" s="1"/>
  <c r="H29" i="9"/>
  <c r="G29" i="9"/>
  <c r="D29" i="9"/>
  <c r="C29" i="9"/>
  <c r="Q28" i="9"/>
  <c r="H28" i="9"/>
  <c r="G28" i="9"/>
  <c r="D28" i="9"/>
  <c r="C28" i="9"/>
  <c r="Q27" i="9"/>
  <c r="W27" i="25" s="1"/>
  <c r="H27" i="9"/>
  <c r="G27" i="9"/>
  <c r="D27" i="9"/>
  <c r="C27" i="9"/>
  <c r="Q26" i="9"/>
  <c r="W26" i="25" s="1"/>
  <c r="H26" i="9"/>
  <c r="G26" i="9"/>
  <c r="D26" i="9"/>
  <c r="C26" i="9"/>
  <c r="Q25" i="9"/>
  <c r="W25" i="25" s="1"/>
  <c r="H25" i="9"/>
  <c r="G25" i="9"/>
  <c r="D25" i="9"/>
  <c r="C25" i="9"/>
  <c r="Q24" i="9"/>
  <c r="H24" i="9"/>
  <c r="G24" i="9"/>
  <c r="D24" i="9"/>
  <c r="C24" i="9"/>
  <c r="Q23" i="9"/>
  <c r="W23" i="25" s="1"/>
  <c r="H23" i="9"/>
  <c r="G23" i="9"/>
  <c r="D23" i="9"/>
  <c r="C23" i="9"/>
  <c r="Q22" i="9"/>
  <c r="H22" i="9"/>
  <c r="G22" i="9"/>
  <c r="D22" i="9"/>
  <c r="C22" i="9"/>
  <c r="Q20" i="9"/>
  <c r="W20" i="25" s="1"/>
  <c r="H20" i="9"/>
  <c r="G20" i="9"/>
  <c r="D20" i="9"/>
  <c r="C20" i="9"/>
  <c r="H19" i="9"/>
  <c r="G19" i="9"/>
  <c r="D19" i="9"/>
  <c r="C19" i="9"/>
  <c r="H18" i="9"/>
  <c r="G18" i="9"/>
  <c r="D18" i="9"/>
  <c r="C18" i="9"/>
  <c r="H17" i="9"/>
  <c r="G17" i="9"/>
  <c r="D17" i="9"/>
  <c r="C17" i="9"/>
  <c r="Q15" i="9"/>
  <c r="H15" i="9"/>
  <c r="G15" i="9"/>
  <c r="D15" i="9"/>
  <c r="C15" i="9"/>
  <c r="Q14" i="9"/>
  <c r="H14" i="9"/>
  <c r="G14" i="9"/>
  <c r="D14" i="9"/>
  <c r="C14" i="9"/>
  <c r="Q13" i="9"/>
  <c r="W13" i="25" s="1"/>
  <c r="H13" i="9"/>
  <c r="G13" i="9"/>
  <c r="D13" i="9"/>
  <c r="C13" i="9"/>
  <c r="Q12" i="9"/>
  <c r="H12" i="9"/>
  <c r="G12" i="9"/>
  <c r="D12" i="9"/>
  <c r="C12" i="9"/>
  <c r="Q11" i="9"/>
  <c r="H11" i="9"/>
  <c r="G11" i="9"/>
  <c r="D11" i="9"/>
  <c r="C11" i="9"/>
  <c r="Q10" i="9"/>
  <c r="H10" i="9"/>
  <c r="G10" i="9"/>
  <c r="D10" i="9"/>
  <c r="C10" i="9"/>
  <c r="Q9" i="9"/>
  <c r="W9" i="25" s="1"/>
  <c r="H9" i="9"/>
  <c r="G9" i="9"/>
  <c r="D9" i="9"/>
  <c r="C9" i="9"/>
  <c r="Q8" i="9"/>
  <c r="W8" i="25" s="1"/>
  <c r="H8" i="9"/>
  <c r="G8" i="9"/>
  <c r="D8" i="9"/>
  <c r="C8" i="9"/>
  <c r="Q7" i="9"/>
  <c r="H7" i="9"/>
  <c r="G7" i="9"/>
  <c r="D7" i="9"/>
  <c r="C7" i="9"/>
  <c r="Q61" i="8"/>
  <c r="Y61" i="25" s="1"/>
  <c r="H61" i="8"/>
  <c r="G61" i="8"/>
  <c r="D61" i="8"/>
  <c r="C61" i="8"/>
  <c r="Q59" i="8"/>
  <c r="H59" i="8"/>
  <c r="G59" i="8"/>
  <c r="D59" i="8"/>
  <c r="C59" i="8"/>
  <c r="Q58" i="8"/>
  <c r="H58" i="8"/>
  <c r="G58" i="8"/>
  <c r="D58" i="8"/>
  <c r="C58" i="8"/>
  <c r="Q57" i="8"/>
  <c r="H57" i="8"/>
  <c r="G57" i="8"/>
  <c r="D57" i="8"/>
  <c r="C57" i="8"/>
  <c r="Q56" i="8"/>
  <c r="Y56" i="25" s="1"/>
  <c r="H56" i="8"/>
  <c r="G56" i="8"/>
  <c r="D56" i="8"/>
  <c r="C56" i="8"/>
  <c r="Q55" i="8"/>
  <c r="H55" i="8"/>
  <c r="G55" i="8"/>
  <c r="D55" i="8"/>
  <c r="C55" i="8"/>
  <c r="Q54" i="8"/>
  <c r="Y54" i="25" s="1"/>
  <c r="H54" i="8"/>
  <c r="G54" i="8"/>
  <c r="D54" i="8"/>
  <c r="C54" i="8"/>
  <c r="Q53" i="8"/>
  <c r="Y53" i="25" s="1"/>
  <c r="H53" i="8"/>
  <c r="G53" i="8"/>
  <c r="D53" i="8"/>
  <c r="C53" i="8"/>
  <c r="Q52" i="8"/>
  <c r="H52" i="8"/>
  <c r="G52" i="8"/>
  <c r="D52" i="8"/>
  <c r="C52" i="8"/>
  <c r="Q51" i="8"/>
  <c r="H51" i="8"/>
  <c r="G51" i="8"/>
  <c r="D51" i="8"/>
  <c r="C51" i="8"/>
  <c r="Q50" i="8"/>
  <c r="H50" i="8"/>
  <c r="G50" i="8"/>
  <c r="D50" i="8"/>
  <c r="C50" i="8"/>
  <c r="Q49" i="8"/>
  <c r="H49" i="8"/>
  <c r="G49" i="8"/>
  <c r="D49" i="8"/>
  <c r="C49" i="8"/>
  <c r="Q48" i="8"/>
  <c r="H48" i="8"/>
  <c r="G48" i="8"/>
  <c r="D48" i="8"/>
  <c r="C48" i="8"/>
  <c r="Q46" i="8"/>
  <c r="H46" i="8"/>
  <c r="G46" i="8"/>
  <c r="D46" i="8"/>
  <c r="C46" i="8"/>
  <c r="Q45" i="8"/>
  <c r="Y44" i="25" s="1"/>
  <c r="H45" i="8"/>
  <c r="G45" i="8"/>
  <c r="D45" i="8"/>
  <c r="C45" i="8"/>
  <c r="Q43" i="8"/>
  <c r="H43" i="8"/>
  <c r="G43" i="8"/>
  <c r="D43" i="8"/>
  <c r="C43" i="8"/>
  <c r="Q42" i="8"/>
  <c r="H42" i="8"/>
  <c r="G42" i="8"/>
  <c r="D42" i="8"/>
  <c r="C42" i="8"/>
  <c r="Q41" i="8"/>
  <c r="H41" i="8"/>
  <c r="G41" i="8"/>
  <c r="D41" i="8"/>
  <c r="C41" i="8"/>
  <c r="Q40" i="8"/>
  <c r="H40" i="8"/>
  <c r="G40" i="8"/>
  <c r="D40" i="8"/>
  <c r="C40" i="8"/>
  <c r="Q39" i="8"/>
  <c r="H39" i="8"/>
  <c r="G39" i="8"/>
  <c r="D39" i="8"/>
  <c r="C39" i="8"/>
  <c r="Q38" i="8"/>
  <c r="H38" i="8"/>
  <c r="G38" i="8"/>
  <c r="D38" i="8"/>
  <c r="C38" i="8"/>
  <c r="Q37" i="8"/>
  <c r="H37" i="8"/>
  <c r="G37" i="8"/>
  <c r="D37" i="8"/>
  <c r="C37" i="8"/>
  <c r="Q36" i="8"/>
  <c r="H36" i="8"/>
  <c r="G36" i="8"/>
  <c r="D36" i="8"/>
  <c r="C36" i="8"/>
  <c r="Q35" i="8"/>
  <c r="H35" i="8"/>
  <c r="G35" i="8"/>
  <c r="D35" i="8"/>
  <c r="C35" i="8"/>
  <c r="Q34" i="8"/>
  <c r="H34" i="8"/>
  <c r="G34" i="8"/>
  <c r="D34" i="8"/>
  <c r="C34" i="8"/>
  <c r="Q33" i="8"/>
  <c r="Y33" i="25" s="1"/>
  <c r="H33" i="8"/>
  <c r="G33" i="8"/>
  <c r="D33" i="8"/>
  <c r="C33" i="8"/>
  <c r="Q32" i="8"/>
  <c r="H32" i="8"/>
  <c r="G32" i="8"/>
  <c r="D32" i="8"/>
  <c r="C32" i="8"/>
  <c r="Q30" i="8"/>
  <c r="H30" i="8"/>
  <c r="G30" i="8"/>
  <c r="D30" i="8"/>
  <c r="C30" i="8"/>
  <c r="Q29" i="8"/>
  <c r="Y29" i="25" s="1"/>
  <c r="H29" i="8"/>
  <c r="G29" i="8"/>
  <c r="D29" i="8"/>
  <c r="C29" i="8"/>
  <c r="Q28" i="8"/>
  <c r="H28" i="8"/>
  <c r="G28" i="8"/>
  <c r="D28" i="8"/>
  <c r="C28" i="8"/>
  <c r="Q27" i="8"/>
  <c r="Y27" i="25" s="1"/>
  <c r="H27" i="8"/>
  <c r="G27" i="8"/>
  <c r="D27" i="8"/>
  <c r="C27" i="8"/>
  <c r="Q26" i="8"/>
  <c r="Y26" i="25" s="1"/>
  <c r="H26" i="8"/>
  <c r="G26" i="8"/>
  <c r="D26" i="8"/>
  <c r="C26" i="8"/>
  <c r="Q25" i="8"/>
  <c r="Y25" i="25" s="1"/>
  <c r="H25" i="8"/>
  <c r="G25" i="8"/>
  <c r="D25" i="8"/>
  <c r="C25" i="8"/>
  <c r="Q24" i="8"/>
  <c r="H24" i="8"/>
  <c r="G24" i="8"/>
  <c r="D24" i="8"/>
  <c r="C24" i="8"/>
  <c r="Q23" i="8"/>
  <c r="Y23" i="25" s="1"/>
  <c r="H23" i="8"/>
  <c r="G23" i="8"/>
  <c r="D23" i="8"/>
  <c r="C23" i="8"/>
  <c r="Q22" i="8"/>
  <c r="H22" i="8"/>
  <c r="G22" i="8"/>
  <c r="D22" i="8"/>
  <c r="C22" i="8"/>
  <c r="Q20" i="8"/>
  <c r="Y20" i="25" s="1"/>
  <c r="H20" i="8"/>
  <c r="G20" i="8"/>
  <c r="D20" i="8"/>
  <c r="C20" i="8"/>
  <c r="H19" i="8"/>
  <c r="G19" i="8"/>
  <c r="D19" i="8"/>
  <c r="C19" i="8"/>
  <c r="H18" i="8"/>
  <c r="G18" i="8"/>
  <c r="D18" i="8"/>
  <c r="C18" i="8"/>
  <c r="H17" i="8"/>
  <c r="G17" i="8"/>
  <c r="D17" i="8"/>
  <c r="C17" i="8"/>
  <c r="Q15" i="8"/>
  <c r="H15" i="8"/>
  <c r="G15" i="8"/>
  <c r="D15" i="8"/>
  <c r="C15" i="8"/>
  <c r="Q14" i="8"/>
  <c r="H14" i="8"/>
  <c r="G14" i="8"/>
  <c r="D14" i="8"/>
  <c r="C14" i="8"/>
  <c r="Q13" i="8"/>
  <c r="Y13" i="25" s="1"/>
  <c r="H13" i="8"/>
  <c r="G13" i="8"/>
  <c r="D13" i="8"/>
  <c r="C13" i="8"/>
  <c r="Q12" i="8"/>
  <c r="H12" i="8"/>
  <c r="G12" i="8"/>
  <c r="D12" i="8"/>
  <c r="C12" i="8"/>
  <c r="Q11" i="8"/>
  <c r="H11" i="8"/>
  <c r="G11" i="8"/>
  <c r="D11" i="8"/>
  <c r="C11" i="8"/>
  <c r="Q10" i="8"/>
  <c r="H10" i="8"/>
  <c r="G10" i="8"/>
  <c r="D10" i="8"/>
  <c r="C10" i="8"/>
  <c r="Q9" i="8"/>
  <c r="Y9" i="25" s="1"/>
  <c r="H9" i="8"/>
  <c r="G9" i="8"/>
  <c r="D9" i="8"/>
  <c r="C9" i="8"/>
  <c r="Q8" i="8"/>
  <c r="H8" i="8"/>
  <c r="G8" i="8"/>
  <c r="D8" i="8"/>
  <c r="C8" i="8"/>
  <c r="Q7" i="8"/>
  <c r="H7" i="8"/>
  <c r="G7" i="8"/>
  <c r="D7" i="8"/>
  <c r="C7" i="8"/>
  <c r="Q61" i="7"/>
  <c r="X61" i="25" s="1"/>
  <c r="H61" i="7"/>
  <c r="G61" i="7"/>
  <c r="D61" i="7"/>
  <c r="C61" i="7"/>
  <c r="Q59" i="7"/>
  <c r="X59" i="25" s="1"/>
  <c r="H59" i="7"/>
  <c r="G59" i="7"/>
  <c r="D59" i="7"/>
  <c r="C59" i="7"/>
  <c r="Q58" i="7"/>
  <c r="X58" i="25" s="1"/>
  <c r="H58" i="7"/>
  <c r="G58" i="7"/>
  <c r="D58" i="7"/>
  <c r="C58" i="7"/>
  <c r="Q57" i="7"/>
  <c r="X57" i="25" s="1"/>
  <c r="H57" i="7"/>
  <c r="G57" i="7"/>
  <c r="D57" i="7"/>
  <c r="C57" i="7"/>
  <c r="Q56" i="7"/>
  <c r="X56" i="25" s="1"/>
  <c r="H56" i="7"/>
  <c r="G56" i="7"/>
  <c r="D56" i="7"/>
  <c r="C56" i="7"/>
  <c r="Q55" i="7"/>
  <c r="X55" i="25" s="1"/>
  <c r="H55" i="7"/>
  <c r="G55" i="7"/>
  <c r="D55" i="7"/>
  <c r="C55" i="7"/>
  <c r="Q54" i="7"/>
  <c r="X54" i="25" s="1"/>
  <c r="H54" i="7"/>
  <c r="G54" i="7"/>
  <c r="D54" i="7"/>
  <c r="C54" i="7"/>
  <c r="Q53" i="7"/>
  <c r="X53" i="25" s="1"/>
  <c r="H53" i="7"/>
  <c r="G53" i="7"/>
  <c r="D53" i="7"/>
  <c r="C53" i="7"/>
  <c r="Q52" i="7"/>
  <c r="X52" i="25" s="1"/>
  <c r="H52" i="7"/>
  <c r="G52" i="7"/>
  <c r="D52" i="7"/>
  <c r="C52" i="7"/>
  <c r="Q51" i="7"/>
  <c r="X51" i="25" s="1"/>
  <c r="H51" i="7"/>
  <c r="G51" i="7"/>
  <c r="D51" i="7"/>
  <c r="C51" i="7"/>
  <c r="Q50" i="7"/>
  <c r="X50" i="25" s="1"/>
  <c r="H50" i="7"/>
  <c r="G50" i="7"/>
  <c r="D50" i="7"/>
  <c r="C50" i="7"/>
  <c r="Q49" i="7"/>
  <c r="X49" i="25" s="1"/>
  <c r="H49" i="7"/>
  <c r="G49" i="7"/>
  <c r="D49" i="7"/>
  <c r="C49" i="7"/>
  <c r="Q48" i="7"/>
  <c r="X48" i="25" s="1"/>
  <c r="H48" i="7"/>
  <c r="G48" i="7"/>
  <c r="D48" i="7"/>
  <c r="C48" i="7"/>
  <c r="Q46" i="7"/>
  <c r="X46" i="25" s="1"/>
  <c r="H46" i="7"/>
  <c r="G46" i="7"/>
  <c r="D46" i="7"/>
  <c r="C46" i="7"/>
  <c r="Q45" i="7"/>
  <c r="X45" i="25" s="1"/>
  <c r="H45" i="7"/>
  <c r="G45" i="7"/>
  <c r="D45" i="7"/>
  <c r="C45" i="7"/>
  <c r="Q43" i="7"/>
  <c r="X43" i="25" s="1"/>
  <c r="H43" i="7"/>
  <c r="G43" i="7"/>
  <c r="D43" i="7"/>
  <c r="C43" i="7"/>
  <c r="Q42" i="7"/>
  <c r="X42" i="25" s="1"/>
  <c r="H42" i="7"/>
  <c r="G42" i="7"/>
  <c r="D42" i="7"/>
  <c r="C42" i="7"/>
  <c r="Q41" i="7"/>
  <c r="X41" i="25" s="1"/>
  <c r="H41" i="7"/>
  <c r="G41" i="7"/>
  <c r="D41" i="7"/>
  <c r="C41" i="7"/>
  <c r="Q40" i="7"/>
  <c r="X40" i="25" s="1"/>
  <c r="H40" i="7"/>
  <c r="G40" i="7"/>
  <c r="D40" i="7"/>
  <c r="C40" i="7"/>
  <c r="Q39" i="7"/>
  <c r="X39" i="25" s="1"/>
  <c r="H39" i="7"/>
  <c r="G39" i="7"/>
  <c r="D39" i="7"/>
  <c r="C39" i="7"/>
  <c r="Q38" i="7"/>
  <c r="X38" i="25" s="1"/>
  <c r="H38" i="7"/>
  <c r="G38" i="7"/>
  <c r="D38" i="7"/>
  <c r="C38" i="7"/>
  <c r="Q37" i="7"/>
  <c r="X37" i="25" s="1"/>
  <c r="H37" i="7"/>
  <c r="G37" i="7"/>
  <c r="D37" i="7"/>
  <c r="C37" i="7"/>
  <c r="Q36" i="7"/>
  <c r="X36" i="25" s="1"/>
  <c r="H36" i="7"/>
  <c r="G36" i="7"/>
  <c r="D36" i="7"/>
  <c r="C36" i="7"/>
  <c r="Q35" i="7"/>
  <c r="X35" i="25" s="1"/>
  <c r="H35" i="7"/>
  <c r="G35" i="7"/>
  <c r="D35" i="7"/>
  <c r="C35" i="7"/>
  <c r="Q34" i="7"/>
  <c r="X34" i="25" s="1"/>
  <c r="H34" i="7"/>
  <c r="G34" i="7"/>
  <c r="D34" i="7"/>
  <c r="C34" i="7"/>
  <c r="Q33" i="7"/>
  <c r="X33" i="25" s="1"/>
  <c r="H33" i="7"/>
  <c r="G33" i="7"/>
  <c r="D33" i="7"/>
  <c r="C33" i="7"/>
  <c r="Q32" i="7"/>
  <c r="X32" i="25" s="1"/>
  <c r="H32" i="7"/>
  <c r="G32" i="7"/>
  <c r="D32" i="7"/>
  <c r="C32" i="7"/>
  <c r="Q30" i="7"/>
  <c r="X30" i="25" s="1"/>
  <c r="H30" i="7"/>
  <c r="G30" i="7"/>
  <c r="D30" i="7"/>
  <c r="C30" i="7"/>
  <c r="Q29" i="7"/>
  <c r="X29" i="25" s="1"/>
  <c r="H29" i="7"/>
  <c r="G29" i="7"/>
  <c r="D29" i="7"/>
  <c r="C29" i="7"/>
  <c r="Q28" i="7"/>
  <c r="X28" i="25" s="1"/>
  <c r="H28" i="7"/>
  <c r="G28" i="7"/>
  <c r="D28" i="7"/>
  <c r="C28" i="7"/>
  <c r="Q27" i="7"/>
  <c r="X27" i="25" s="1"/>
  <c r="H27" i="7"/>
  <c r="G27" i="7"/>
  <c r="D27" i="7"/>
  <c r="C27" i="7"/>
  <c r="Q26" i="7"/>
  <c r="X26" i="25" s="1"/>
  <c r="H26" i="7"/>
  <c r="G26" i="7"/>
  <c r="D26" i="7"/>
  <c r="C26" i="7"/>
  <c r="Q25" i="7"/>
  <c r="X25" i="25" s="1"/>
  <c r="H25" i="7"/>
  <c r="G25" i="7"/>
  <c r="D25" i="7"/>
  <c r="C25" i="7"/>
  <c r="Q24" i="7"/>
  <c r="X24" i="25" s="1"/>
  <c r="H24" i="7"/>
  <c r="G24" i="7"/>
  <c r="D24" i="7"/>
  <c r="C24" i="7"/>
  <c r="Q23" i="7"/>
  <c r="X23" i="25" s="1"/>
  <c r="H23" i="7"/>
  <c r="G23" i="7"/>
  <c r="D23" i="7"/>
  <c r="C23" i="7"/>
  <c r="Q22" i="7"/>
  <c r="X22" i="25" s="1"/>
  <c r="H22" i="7"/>
  <c r="G22" i="7"/>
  <c r="D22" i="7"/>
  <c r="C22" i="7"/>
  <c r="Q20" i="7"/>
  <c r="X20" i="25" s="1"/>
  <c r="H20" i="7"/>
  <c r="G20" i="7"/>
  <c r="D20" i="7"/>
  <c r="C20" i="7"/>
  <c r="H19" i="7"/>
  <c r="G19" i="7"/>
  <c r="D19" i="7"/>
  <c r="C19" i="7"/>
  <c r="H18" i="7"/>
  <c r="G18" i="7"/>
  <c r="D18" i="7"/>
  <c r="C18" i="7"/>
  <c r="H17" i="7"/>
  <c r="G17" i="7"/>
  <c r="D17" i="7"/>
  <c r="C17" i="7"/>
  <c r="Q15" i="7"/>
  <c r="X15" i="25" s="1"/>
  <c r="H15" i="7"/>
  <c r="G15" i="7"/>
  <c r="D15" i="7"/>
  <c r="C15" i="7"/>
  <c r="Q14" i="7"/>
  <c r="X14" i="25" s="1"/>
  <c r="H14" i="7"/>
  <c r="G14" i="7"/>
  <c r="D14" i="7"/>
  <c r="C14" i="7"/>
  <c r="Q13" i="7"/>
  <c r="X13" i="25" s="1"/>
  <c r="H13" i="7"/>
  <c r="G13" i="7"/>
  <c r="D13" i="7"/>
  <c r="C13" i="7"/>
  <c r="Q12" i="7"/>
  <c r="X12" i="25" s="1"/>
  <c r="H12" i="7"/>
  <c r="G12" i="7"/>
  <c r="D12" i="7"/>
  <c r="C12" i="7"/>
  <c r="Q11" i="7"/>
  <c r="X11" i="25" s="1"/>
  <c r="H11" i="7"/>
  <c r="G11" i="7"/>
  <c r="D11" i="7"/>
  <c r="C11" i="7"/>
  <c r="Q10" i="7"/>
  <c r="X10" i="25" s="1"/>
  <c r="H10" i="7"/>
  <c r="G10" i="7"/>
  <c r="D10" i="7"/>
  <c r="C10" i="7"/>
  <c r="Q9" i="7"/>
  <c r="X9" i="25" s="1"/>
  <c r="H9" i="7"/>
  <c r="G9" i="7"/>
  <c r="D9" i="7"/>
  <c r="C9" i="7"/>
  <c r="Q8" i="7"/>
  <c r="X8" i="25" s="1"/>
  <c r="H8" i="7"/>
  <c r="G8" i="7"/>
  <c r="D8" i="7"/>
  <c r="C8" i="7"/>
  <c r="Q7" i="7"/>
  <c r="X7" i="25" s="1"/>
  <c r="H7" i="7"/>
  <c r="G7" i="7"/>
  <c r="D7" i="7"/>
  <c r="C7" i="7"/>
  <c r="Q61" i="6"/>
  <c r="Z61" i="25" s="1"/>
  <c r="H61" i="6"/>
  <c r="G61" i="6"/>
  <c r="D61" i="6"/>
  <c r="C61" i="6"/>
  <c r="Q59" i="6"/>
  <c r="H59" i="6"/>
  <c r="G59" i="6"/>
  <c r="D59" i="6"/>
  <c r="C59" i="6"/>
  <c r="Q58" i="6"/>
  <c r="H58" i="6"/>
  <c r="G58" i="6"/>
  <c r="D58" i="6"/>
  <c r="C58" i="6"/>
  <c r="Q57" i="6"/>
  <c r="Z57" i="25" s="1"/>
  <c r="H57" i="6"/>
  <c r="G57" i="6"/>
  <c r="D57" i="6"/>
  <c r="C57" i="6"/>
  <c r="Q56" i="6"/>
  <c r="Z56" i="25" s="1"/>
  <c r="H56" i="6"/>
  <c r="G56" i="6"/>
  <c r="D56" i="6"/>
  <c r="C56" i="6"/>
  <c r="Q55" i="6"/>
  <c r="H55" i="6"/>
  <c r="G55" i="6"/>
  <c r="D55" i="6"/>
  <c r="C55" i="6"/>
  <c r="Q54" i="6"/>
  <c r="Z54" i="25" s="1"/>
  <c r="H54" i="6"/>
  <c r="G54" i="6"/>
  <c r="D54" i="6"/>
  <c r="C54" i="6"/>
  <c r="Q53" i="6"/>
  <c r="Z53" i="25" s="1"/>
  <c r="H53" i="6"/>
  <c r="G53" i="6"/>
  <c r="D53" i="6"/>
  <c r="C53" i="6"/>
  <c r="Q52" i="6"/>
  <c r="H52" i="6"/>
  <c r="G52" i="6"/>
  <c r="D52" i="6"/>
  <c r="C52" i="6"/>
  <c r="Q51" i="6"/>
  <c r="H51" i="6"/>
  <c r="G51" i="6"/>
  <c r="D51" i="6"/>
  <c r="C51" i="6"/>
  <c r="Q50" i="6"/>
  <c r="H50" i="6"/>
  <c r="G50" i="6"/>
  <c r="D50" i="6"/>
  <c r="C50" i="6"/>
  <c r="Q49" i="6"/>
  <c r="H49" i="6"/>
  <c r="G49" i="6"/>
  <c r="D49" i="6"/>
  <c r="C49" i="6"/>
  <c r="Q48" i="6"/>
  <c r="H48" i="6"/>
  <c r="G48" i="6"/>
  <c r="D48" i="6"/>
  <c r="C48" i="6"/>
  <c r="Q46" i="6"/>
  <c r="H46" i="6"/>
  <c r="G46" i="6"/>
  <c r="D46" i="6"/>
  <c r="C46" i="6"/>
  <c r="Q45" i="6"/>
  <c r="H45" i="6"/>
  <c r="G45" i="6"/>
  <c r="D45" i="6"/>
  <c r="C45" i="6"/>
  <c r="Q43" i="6"/>
  <c r="H43" i="6"/>
  <c r="G43" i="6"/>
  <c r="D43" i="6"/>
  <c r="C43" i="6"/>
  <c r="Q42" i="6"/>
  <c r="H42" i="6"/>
  <c r="G42" i="6"/>
  <c r="D42" i="6"/>
  <c r="C42" i="6"/>
  <c r="Q41" i="6"/>
  <c r="H41" i="6"/>
  <c r="G41" i="6"/>
  <c r="D41" i="6"/>
  <c r="C41" i="6"/>
  <c r="Q40" i="6"/>
  <c r="H40" i="6"/>
  <c r="G40" i="6"/>
  <c r="D40" i="6"/>
  <c r="C40" i="6"/>
  <c r="Q39" i="6"/>
  <c r="H39" i="6"/>
  <c r="G39" i="6"/>
  <c r="D39" i="6"/>
  <c r="C39" i="6"/>
  <c r="Q38" i="6"/>
  <c r="H38" i="6"/>
  <c r="G38" i="6"/>
  <c r="D38" i="6"/>
  <c r="C38" i="6"/>
  <c r="Q37" i="6"/>
  <c r="H37" i="6"/>
  <c r="G37" i="6"/>
  <c r="D37" i="6"/>
  <c r="C37" i="6"/>
  <c r="Q36" i="6"/>
  <c r="H36" i="6"/>
  <c r="G36" i="6"/>
  <c r="D36" i="6"/>
  <c r="C36" i="6"/>
  <c r="Q35" i="6"/>
  <c r="H35" i="6"/>
  <c r="G35" i="6"/>
  <c r="D35" i="6"/>
  <c r="C35" i="6"/>
  <c r="Q34" i="6"/>
  <c r="H34" i="6"/>
  <c r="G34" i="6"/>
  <c r="D34" i="6"/>
  <c r="C34" i="6"/>
  <c r="Q33" i="6"/>
  <c r="Z33" i="25" s="1"/>
  <c r="H33" i="6"/>
  <c r="G33" i="6"/>
  <c r="D33" i="6"/>
  <c r="C33" i="6"/>
  <c r="Q32" i="6"/>
  <c r="H32" i="6"/>
  <c r="G32" i="6"/>
  <c r="D32" i="6"/>
  <c r="C32" i="6"/>
  <c r="Q30" i="6"/>
  <c r="H30" i="6"/>
  <c r="G30" i="6"/>
  <c r="D30" i="6"/>
  <c r="C30" i="6"/>
  <c r="Q29" i="6"/>
  <c r="Z29" i="25" s="1"/>
  <c r="H29" i="6"/>
  <c r="G29" i="6"/>
  <c r="D29" i="6"/>
  <c r="C29" i="6"/>
  <c r="Q28" i="6"/>
  <c r="H28" i="6"/>
  <c r="G28" i="6"/>
  <c r="D28" i="6"/>
  <c r="C28" i="6"/>
  <c r="Q27" i="6"/>
  <c r="Z27" i="25" s="1"/>
  <c r="H27" i="6"/>
  <c r="G27" i="6"/>
  <c r="D27" i="6"/>
  <c r="C27" i="6"/>
  <c r="Q26" i="6"/>
  <c r="Z26" i="25" s="1"/>
  <c r="H26" i="6"/>
  <c r="G26" i="6"/>
  <c r="D26" i="6"/>
  <c r="C26" i="6"/>
  <c r="Q25" i="6"/>
  <c r="Z25" i="25" s="1"/>
  <c r="H25" i="6"/>
  <c r="G25" i="6"/>
  <c r="D25" i="6"/>
  <c r="C25" i="6"/>
  <c r="Q24" i="6"/>
  <c r="H24" i="6"/>
  <c r="G24" i="6"/>
  <c r="D24" i="6"/>
  <c r="C24" i="6"/>
  <c r="Q23" i="6"/>
  <c r="H23" i="6"/>
  <c r="G23" i="6"/>
  <c r="D23" i="6"/>
  <c r="C23" i="6"/>
  <c r="Q22" i="6"/>
  <c r="H22" i="6"/>
  <c r="G22" i="6"/>
  <c r="D22" i="6"/>
  <c r="C22" i="6"/>
  <c r="Q20" i="6"/>
  <c r="Z20" i="25" s="1"/>
  <c r="H20" i="6"/>
  <c r="G20" i="6"/>
  <c r="D20" i="6"/>
  <c r="C20" i="6"/>
  <c r="H19" i="6"/>
  <c r="G19" i="6"/>
  <c r="D19" i="6"/>
  <c r="C19" i="6"/>
  <c r="H18" i="6"/>
  <c r="G18" i="6"/>
  <c r="D18" i="6"/>
  <c r="C18" i="6"/>
  <c r="H17" i="6"/>
  <c r="G17" i="6"/>
  <c r="D17" i="6"/>
  <c r="C17" i="6"/>
  <c r="Q15" i="6"/>
  <c r="H15" i="6"/>
  <c r="G15" i="6"/>
  <c r="D15" i="6"/>
  <c r="C15" i="6"/>
  <c r="Q14" i="6"/>
  <c r="H14" i="6"/>
  <c r="G14" i="6"/>
  <c r="D14" i="6"/>
  <c r="C14" i="6"/>
  <c r="Q13" i="6"/>
  <c r="Z13" i="25" s="1"/>
  <c r="H13" i="6"/>
  <c r="G13" i="6"/>
  <c r="D13" i="6"/>
  <c r="C13" i="6"/>
  <c r="Q12" i="6"/>
  <c r="H12" i="6"/>
  <c r="G12" i="6"/>
  <c r="D12" i="6"/>
  <c r="C12" i="6"/>
  <c r="Q11" i="6"/>
  <c r="H11" i="6"/>
  <c r="G11" i="6"/>
  <c r="D11" i="6"/>
  <c r="C11" i="6"/>
  <c r="Q10" i="6"/>
  <c r="H10" i="6"/>
  <c r="G10" i="6"/>
  <c r="D10" i="6"/>
  <c r="C10" i="6"/>
  <c r="Q9" i="6"/>
  <c r="Z9" i="25" s="1"/>
  <c r="H9" i="6"/>
  <c r="G9" i="6"/>
  <c r="D9" i="6"/>
  <c r="C9" i="6"/>
  <c r="Q8" i="6"/>
  <c r="Z8" i="25" s="1"/>
  <c r="H8" i="6"/>
  <c r="G8" i="6"/>
  <c r="D8" i="6"/>
  <c r="C8" i="6"/>
  <c r="Q7" i="6"/>
  <c r="H7" i="6"/>
  <c r="G7" i="6"/>
  <c r="D7" i="6"/>
  <c r="C7" i="6"/>
  <c r="Q61" i="5"/>
  <c r="AA61" i="25" s="1"/>
  <c r="H61" i="5"/>
  <c r="G61" i="5"/>
  <c r="D61" i="5"/>
  <c r="C61" i="5"/>
  <c r="Q59" i="5"/>
  <c r="H59" i="5"/>
  <c r="G59" i="5"/>
  <c r="D59" i="5"/>
  <c r="C59" i="5"/>
  <c r="Q58" i="5"/>
  <c r="H58" i="5"/>
  <c r="G58" i="5"/>
  <c r="D58" i="5"/>
  <c r="C58" i="5"/>
  <c r="Q57" i="5"/>
  <c r="H57" i="5"/>
  <c r="G57" i="5"/>
  <c r="D57" i="5"/>
  <c r="C57" i="5"/>
  <c r="Q56" i="5"/>
  <c r="AA56" i="25" s="1"/>
  <c r="H56" i="5"/>
  <c r="G56" i="5"/>
  <c r="D56" i="5"/>
  <c r="C56" i="5"/>
  <c r="Q55" i="5"/>
  <c r="H55" i="5"/>
  <c r="G55" i="5"/>
  <c r="D55" i="5"/>
  <c r="C55" i="5"/>
  <c r="Q54" i="5"/>
  <c r="AA54" i="25" s="1"/>
  <c r="H54" i="5"/>
  <c r="G54" i="5"/>
  <c r="D54" i="5"/>
  <c r="C54" i="5"/>
  <c r="Q53" i="5"/>
  <c r="AA53" i="25" s="1"/>
  <c r="H53" i="5"/>
  <c r="G53" i="5"/>
  <c r="D53" i="5"/>
  <c r="C53" i="5"/>
  <c r="Q52" i="5"/>
  <c r="H52" i="5"/>
  <c r="G52" i="5"/>
  <c r="D52" i="5"/>
  <c r="C52" i="5"/>
  <c r="Q51" i="5"/>
  <c r="H51" i="5"/>
  <c r="G51" i="5"/>
  <c r="D51" i="5"/>
  <c r="C51" i="5"/>
  <c r="Q50" i="5"/>
  <c r="H50" i="5"/>
  <c r="G50" i="5"/>
  <c r="D50" i="5"/>
  <c r="C50" i="5"/>
  <c r="Q49" i="5"/>
  <c r="H49" i="5"/>
  <c r="G49" i="5"/>
  <c r="D49" i="5"/>
  <c r="C49" i="5"/>
  <c r="Q48" i="5"/>
  <c r="H48" i="5"/>
  <c r="G48" i="5"/>
  <c r="D48" i="5"/>
  <c r="C48" i="5"/>
  <c r="Q46" i="5"/>
  <c r="H46" i="5"/>
  <c r="G46" i="5"/>
  <c r="D46" i="5"/>
  <c r="C46" i="5"/>
  <c r="Q45" i="5"/>
  <c r="H45" i="5"/>
  <c r="G45" i="5"/>
  <c r="D45" i="5"/>
  <c r="C45" i="5"/>
  <c r="Q43" i="5"/>
  <c r="H43" i="5"/>
  <c r="G43" i="5"/>
  <c r="D43" i="5"/>
  <c r="C43" i="5"/>
  <c r="Q42" i="5"/>
  <c r="H42" i="5"/>
  <c r="G42" i="5"/>
  <c r="D42" i="5"/>
  <c r="C42" i="5"/>
  <c r="Q41" i="5"/>
  <c r="H41" i="5"/>
  <c r="G41" i="5"/>
  <c r="D41" i="5"/>
  <c r="C41" i="5"/>
  <c r="Q40" i="5"/>
  <c r="H40" i="5"/>
  <c r="G40" i="5"/>
  <c r="D40" i="5"/>
  <c r="C40" i="5"/>
  <c r="Q39" i="5"/>
  <c r="H39" i="5"/>
  <c r="G39" i="5"/>
  <c r="D39" i="5"/>
  <c r="C39" i="5"/>
  <c r="Q38" i="5"/>
  <c r="H38" i="5"/>
  <c r="G38" i="5"/>
  <c r="D38" i="5"/>
  <c r="C38" i="5"/>
  <c r="Q37" i="5"/>
  <c r="H37" i="5"/>
  <c r="G37" i="5"/>
  <c r="D37" i="5"/>
  <c r="C37" i="5"/>
  <c r="Q36" i="5"/>
  <c r="H36" i="5"/>
  <c r="G36" i="5"/>
  <c r="D36" i="5"/>
  <c r="C36" i="5"/>
  <c r="Q35" i="5"/>
  <c r="H35" i="5"/>
  <c r="G35" i="5"/>
  <c r="D35" i="5"/>
  <c r="C35" i="5"/>
  <c r="Q34" i="5"/>
  <c r="H34" i="5"/>
  <c r="G34" i="5"/>
  <c r="D34" i="5"/>
  <c r="C34" i="5"/>
  <c r="Q33" i="5"/>
  <c r="AA33" i="25" s="1"/>
  <c r="H33" i="5"/>
  <c r="G33" i="5"/>
  <c r="D33" i="5"/>
  <c r="C33" i="5"/>
  <c r="Q32" i="5"/>
  <c r="H32" i="5"/>
  <c r="G32" i="5"/>
  <c r="D32" i="5"/>
  <c r="C32" i="5"/>
  <c r="Q30" i="5"/>
  <c r="H30" i="5"/>
  <c r="G30" i="5"/>
  <c r="D30" i="5"/>
  <c r="C30" i="5"/>
  <c r="Q29" i="5"/>
  <c r="AA29" i="25" s="1"/>
  <c r="H29" i="5"/>
  <c r="G29" i="5"/>
  <c r="D29" i="5"/>
  <c r="C29" i="5"/>
  <c r="Q28" i="5"/>
  <c r="H28" i="5"/>
  <c r="G28" i="5"/>
  <c r="D28" i="5"/>
  <c r="C28" i="5"/>
  <c r="Q27" i="5"/>
  <c r="AA27" i="25" s="1"/>
  <c r="H27" i="5"/>
  <c r="G27" i="5"/>
  <c r="D27" i="5"/>
  <c r="C27" i="5"/>
  <c r="Q26" i="5"/>
  <c r="AA26" i="25" s="1"/>
  <c r="H26" i="5"/>
  <c r="G26" i="5"/>
  <c r="D26" i="5"/>
  <c r="C26" i="5"/>
  <c r="Q25" i="5"/>
  <c r="AA25" i="25" s="1"/>
  <c r="H25" i="5"/>
  <c r="G25" i="5"/>
  <c r="D25" i="5"/>
  <c r="C25" i="5"/>
  <c r="Q24" i="5"/>
  <c r="H24" i="5"/>
  <c r="G24" i="5"/>
  <c r="D24" i="5"/>
  <c r="C24" i="5"/>
  <c r="Q23" i="5"/>
  <c r="AA23" i="25" s="1"/>
  <c r="H23" i="5"/>
  <c r="G23" i="5"/>
  <c r="D23" i="5"/>
  <c r="C23" i="5"/>
  <c r="Q22" i="5"/>
  <c r="H22" i="5"/>
  <c r="G22" i="5"/>
  <c r="D22" i="5"/>
  <c r="C22" i="5"/>
  <c r="Q20" i="5"/>
  <c r="AA20" i="25" s="1"/>
  <c r="H20" i="5"/>
  <c r="G20" i="5"/>
  <c r="D20" i="5"/>
  <c r="C20" i="5"/>
  <c r="H19" i="5"/>
  <c r="G19" i="5"/>
  <c r="D19" i="5"/>
  <c r="C19" i="5"/>
  <c r="H18" i="5"/>
  <c r="G18" i="5"/>
  <c r="D18" i="5"/>
  <c r="C18" i="5"/>
  <c r="H17" i="5"/>
  <c r="G17" i="5"/>
  <c r="D17" i="5"/>
  <c r="C17" i="5"/>
  <c r="Q15" i="5"/>
  <c r="H15" i="5"/>
  <c r="G15" i="5"/>
  <c r="D15" i="5"/>
  <c r="C15" i="5"/>
  <c r="Q14" i="5"/>
  <c r="H14" i="5"/>
  <c r="G14" i="5"/>
  <c r="D14" i="5"/>
  <c r="C14" i="5"/>
  <c r="Q13" i="5"/>
  <c r="AA13" i="25" s="1"/>
  <c r="H13" i="5"/>
  <c r="G13" i="5"/>
  <c r="D13" i="5"/>
  <c r="C13" i="5"/>
  <c r="Q12" i="5"/>
  <c r="H12" i="5"/>
  <c r="G12" i="5"/>
  <c r="D12" i="5"/>
  <c r="C12" i="5"/>
  <c r="Q11" i="5"/>
  <c r="H11" i="5"/>
  <c r="G11" i="5"/>
  <c r="D11" i="5"/>
  <c r="C11" i="5"/>
  <c r="Q10" i="5"/>
  <c r="H10" i="5"/>
  <c r="G10" i="5"/>
  <c r="D10" i="5"/>
  <c r="C10" i="5"/>
  <c r="Q9" i="5"/>
  <c r="AA9" i="25" s="1"/>
  <c r="H9" i="5"/>
  <c r="G9" i="5"/>
  <c r="D9" i="5"/>
  <c r="C9" i="5"/>
  <c r="Q8" i="5"/>
  <c r="AA8" i="25" s="1"/>
  <c r="H8" i="5"/>
  <c r="G8" i="5"/>
  <c r="D8" i="5"/>
  <c r="C8" i="5"/>
  <c r="Q7" i="5"/>
  <c r="H7" i="5"/>
  <c r="G7" i="5"/>
  <c r="D7" i="5"/>
  <c r="C7" i="5"/>
  <c r="Q61" i="4"/>
  <c r="AB61" i="25" s="1"/>
  <c r="H61" i="4"/>
  <c r="G61" i="4"/>
  <c r="D61" i="4"/>
  <c r="C61" i="4"/>
  <c r="Q59" i="4"/>
  <c r="H59" i="4"/>
  <c r="G59" i="4"/>
  <c r="D59" i="4"/>
  <c r="C59" i="4"/>
  <c r="Q58" i="4"/>
  <c r="H58" i="4"/>
  <c r="G58" i="4"/>
  <c r="D58" i="4"/>
  <c r="C58" i="4"/>
  <c r="Q57" i="4"/>
  <c r="AB57" i="25" s="1"/>
  <c r="H57" i="4"/>
  <c r="G57" i="4"/>
  <c r="D57" i="4"/>
  <c r="C57" i="4"/>
  <c r="Q56" i="4"/>
  <c r="AB56" i="25" s="1"/>
  <c r="H56" i="4"/>
  <c r="G56" i="4"/>
  <c r="D56" i="4"/>
  <c r="C56" i="4"/>
  <c r="Q55" i="4"/>
  <c r="H55" i="4"/>
  <c r="G55" i="4"/>
  <c r="D55" i="4"/>
  <c r="C55" i="4"/>
  <c r="Q54" i="4"/>
  <c r="AB54" i="25" s="1"/>
  <c r="H54" i="4"/>
  <c r="G54" i="4"/>
  <c r="D54" i="4"/>
  <c r="C54" i="4"/>
  <c r="Q53" i="4"/>
  <c r="AB53" i="25" s="1"/>
  <c r="H53" i="4"/>
  <c r="G53" i="4"/>
  <c r="D53" i="4"/>
  <c r="C53" i="4"/>
  <c r="Q52" i="4"/>
  <c r="H52" i="4"/>
  <c r="G52" i="4"/>
  <c r="D52" i="4"/>
  <c r="C52" i="4"/>
  <c r="Q51" i="4"/>
  <c r="AB51" i="25" s="1"/>
  <c r="H51" i="4"/>
  <c r="G51" i="4"/>
  <c r="D51" i="4"/>
  <c r="C51" i="4"/>
  <c r="Q50" i="4"/>
  <c r="AB50" i="25" s="1"/>
  <c r="H50" i="4"/>
  <c r="G50" i="4"/>
  <c r="D50" i="4"/>
  <c r="C50" i="4"/>
  <c r="Q49" i="4"/>
  <c r="H49" i="4"/>
  <c r="G49" i="4"/>
  <c r="D49" i="4"/>
  <c r="C49" i="4"/>
  <c r="Q48" i="4"/>
  <c r="H48" i="4"/>
  <c r="G48" i="4"/>
  <c r="D48" i="4"/>
  <c r="C48" i="4"/>
  <c r="Q46" i="4"/>
  <c r="H46" i="4"/>
  <c r="G46" i="4"/>
  <c r="D46" i="4"/>
  <c r="C46" i="4"/>
  <c r="Q45" i="4"/>
  <c r="H45" i="4"/>
  <c r="G45" i="4"/>
  <c r="D45" i="4"/>
  <c r="C45" i="4"/>
  <c r="Q43" i="4"/>
  <c r="H43" i="4"/>
  <c r="G43" i="4"/>
  <c r="D43" i="4"/>
  <c r="C43" i="4"/>
  <c r="Q42" i="4"/>
  <c r="H42" i="4"/>
  <c r="G42" i="4"/>
  <c r="D42" i="4"/>
  <c r="C42" i="4"/>
  <c r="Q41" i="4"/>
  <c r="H41" i="4"/>
  <c r="G41" i="4"/>
  <c r="D41" i="4"/>
  <c r="C41" i="4"/>
  <c r="Q40" i="4"/>
  <c r="H40" i="4"/>
  <c r="G40" i="4"/>
  <c r="D40" i="4"/>
  <c r="C40" i="4"/>
  <c r="Q39" i="4"/>
  <c r="H39" i="4"/>
  <c r="G39" i="4"/>
  <c r="D39" i="4"/>
  <c r="C39" i="4"/>
  <c r="Q38" i="4"/>
  <c r="H38" i="4"/>
  <c r="G38" i="4"/>
  <c r="D38" i="4"/>
  <c r="C38" i="4"/>
  <c r="Q37" i="4"/>
  <c r="H37" i="4"/>
  <c r="G37" i="4"/>
  <c r="D37" i="4"/>
  <c r="C37" i="4"/>
  <c r="Q36" i="4"/>
  <c r="H36" i="4"/>
  <c r="G36" i="4"/>
  <c r="D36" i="4"/>
  <c r="C36" i="4"/>
  <c r="Q35" i="4"/>
  <c r="H35" i="4"/>
  <c r="G35" i="4"/>
  <c r="D35" i="4"/>
  <c r="C35" i="4"/>
  <c r="Q34" i="4"/>
  <c r="H34" i="4"/>
  <c r="G34" i="4"/>
  <c r="D34" i="4"/>
  <c r="C34" i="4"/>
  <c r="Q33" i="4"/>
  <c r="AB33" i="25" s="1"/>
  <c r="H33" i="4"/>
  <c r="G33" i="4"/>
  <c r="D33" i="4"/>
  <c r="C33" i="4"/>
  <c r="Q32" i="4"/>
  <c r="H32" i="4"/>
  <c r="G32" i="4"/>
  <c r="D32" i="4"/>
  <c r="C32" i="4"/>
  <c r="Q30" i="4"/>
  <c r="H30" i="4"/>
  <c r="G30" i="4"/>
  <c r="D30" i="4"/>
  <c r="C30" i="4"/>
  <c r="Q29" i="4"/>
  <c r="AB29" i="25" s="1"/>
  <c r="H29" i="4"/>
  <c r="G29" i="4"/>
  <c r="D29" i="4"/>
  <c r="C29" i="4"/>
  <c r="Q28" i="4"/>
  <c r="H28" i="4"/>
  <c r="G28" i="4"/>
  <c r="D28" i="4"/>
  <c r="C28" i="4"/>
  <c r="Q27" i="4"/>
  <c r="AB27" i="25" s="1"/>
  <c r="H27" i="4"/>
  <c r="G27" i="4"/>
  <c r="D27" i="4"/>
  <c r="C27" i="4"/>
  <c r="Q26" i="4"/>
  <c r="AB26" i="25" s="1"/>
  <c r="H26" i="4"/>
  <c r="G26" i="4"/>
  <c r="D26" i="4"/>
  <c r="C26" i="4"/>
  <c r="Q25" i="4"/>
  <c r="AB25" i="25" s="1"/>
  <c r="H25" i="4"/>
  <c r="G25" i="4"/>
  <c r="D25" i="4"/>
  <c r="C25" i="4"/>
  <c r="Q24" i="4"/>
  <c r="H24" i="4"/>
  <c r="G24" i="4"/>
  <c r="D24" i="4"/>
  <c r="C24" i="4"/>
  <c r="Q23" i="4"/>
  <c r="AB23" i="25" s="1"/>
  <c r="H23" i="4"/>
  <c r="G23" i="4"/>
  <c r="D23" i="4"/>
  <c r="C23" i="4"/>
  <c r="Q22" i="4"/>
  <c r="H22" i="4"/>
  <c r="G22" i="4"/>
  <c r="D22" i="4"/>
  <c r="C22" i="4"/>
  <c r="Q20" i="4"/>
  <c r="AB20" i="25" s="1"/>
  <c r="H20" i="4"/>
  <c r="G20" i="4"/>
  <c r="D20" i="4"/>
  <c r="C20" i="4"/>
  <c r="H19" i="4"/>
  <c r="G19" i="4"/>
  <c r="D19" i="4"/>
  <c r="C19" i="4"/>
  <c r="H18" i="4"/>
  <c r="G18" i="4"/>
  <c r="D18" i="4"/>
  <c r="C18" i="4"/>
  <c r="H17" i="4"/>
  <c r="G17" i="4"/>
  <c r="D17" i="4"/>
  <c r="C17" i="4"/>
  <c r="Q15" i="4"/>
  <c r="H15" i="4"/>
  <c r="G15" i="4"/>
  <c r="D15" i="4"/>
  <c r="C15" i="4"/>
  <c r="Q14" i="4"/>
  <c r="H14" i="4"/>
  <c r="G14" i="4"/>
  <c r="D14" i="4"/>
  <c r="C14" i="4"/>
  <c r="Q13" i="4"/>
  <c r="AB13" i="25" s="1"/>
  <c r="H13" i="4"/>
  <c r="G13" i="4"/>
  <c r="D13" i="4"/>
  <c r="C13" i="4"/>
  <c r="Q12" i="4"/>
  <c r="H12" i="4"/>
  <c r="G12" i="4"/>
  <c r="D12" i="4"/>
  <c r="C12" i="4"/>
  <c r="Q11" i="4"/>
  <c r="H11" i="4"/>
  <c r="G11" i="4"/>
  <c r="D11" i="4"/>
  <c r="C11" i="4"/>
  <c r="Q10" i="4"/>
  <c r="H10" i="4"/>
  <c r="G10" i="4"/>
  <c r="D10" i="4"/>
  <c r="C10" i="4"/>
  <c r="Q9" i="4"/>
  <c r="AB9" i="25" s="1"/>
  <c r="H9" i="4"/>
  <c r="G9" i="4"/>
  <c r="D9" i="4"/>
  <c r="C9" i="4"/>
  <c r="Q8" i="4"/>
  <c r="AB8" i="25" s="1"/>
  <c r="H8" i="4"/>
  <c r="G8" i="4"/>
  <c r="D8" i="4"/>
  <c r="C8" i="4"/>
  <c r="Q7" i="4"/>
  <c r="H7" i="4"/>
  <c r="G7" i="4"/>
  <c r="D7" i="4"/>
  <c r="C7" i="4"/>
  <c r="Q61" i="3"/>
  <c r="AC61" i="25" s="1"/>
  <c r="H61" i="3"/>
  <c r="G61" i="3"/>
  <c r="D61" i="3"/>
  <c r="C61" i="3"/>
  <c r="Q59" i="3"/>
  <c r="H59" i="3"/>
  <c r="G59" i="3"/>
  <c r="D59" i="3"/>
  <c r="C59" i="3"/>
  <c r="Q58" i="3"/>
  <c r="H58" i="3"/>
  <c r="G58" i="3"/>
  <c r="D58" i="3"/>
  <c r="C58" i="3"/>
  <c r="Q57" i="3"/>
  <c r="H57" i="3"/>
  <c r="G57" i="3"/>
  <c r="D57" i="3"/>
  <c r="C57" i="3"/>
  <c r="Q56" i="3"/>
  <c r="AC56" i="25" s="1"/>
  <c r="H56" i="3"/>
  <c r="G56" i="3"/>
  <c r="D56" i="3"/>
  <c r="C56" i="3"/>
  <c r="Q55" i="3"/>
  <c r="H55" i="3"/>
  <c r="G55" i="3"/>
  <c r="D55" i="3"/>
  <c r="C55" i="3"/>
  <c r="Q54" i="3"/>
  <c r="AC54" i="25" s="1"/>
  <c r="H54" i="3"/>
  <c r="G54" i="3"/>
  <c r="D54" i="3"/>
  <c r="C54" i="3"/>
  <c r="Q53" i="3"/>
  <c r="AC53" i="25" s="1"/>
  <c r="H53" i="3"/>
  <c r="G53" i="3"/>
  <c r="D53" i="3"/>
  <c r="C53" i="3"/>
  <c r="Q52" i="3"/>
  <c r="H52" i="3"/>
  <c r="G52" i="3"/>
  <c r="D52" i="3"/>
  <c r="C52" i="3"/>
  <c r="Q51" i="3"/>
  <c r="H51" i="3"/>
  <c r="G51" i="3"/>
  <c r="D51" i="3"/>
  <c r="C51" i="3"/>
  <c r="Q50" i="3"/>
  <c r="H50" i="3"/>
  <c r="G50" i="3"/>
  <c r="D50" i="3"/>
  <c r="C50" i="3"/>
  <c r="Q49" i="3"/>
  <c r="H49" i="3"/>
  <c r="G49" i="3"/>
  <c r="D49" i="3"/>
  <c r="C49" i="3"/>
  <c r="Q48" i="3"/>
  <c r="H48" i="3"/>
  <c r="G48" i="3"/>
  <c r="D48" i="3"/>
  <c r="C48" i="3"/>
  <c r="Q46" i="3"/>
  <c r="AC46" i="25" s="1"/>
  <c r="H46" i="3"/>
  <c r="G46" i="3"/>
  <c r="D46" i="3"/>
  <c r="C46" i="3"/>
  <c r="Q45" i="3"/>
  <c r="H45" i="3"/>
  <c r="G45" i="3"/>
  <c r="D45" i="3"/>
  <c r="C45" i="3"/>
  <c r="Q43" i="3"/>
  <c r="H43" i="3"/>
  <c r="G43" i="3"/>
  <c r="D43" i="3"/>
  <c r="C43" i="3"/>
  <c r="Q42" i="3"/>
  <c r="H42" i="3"/>
  <c r="G42" i="3"/>
  <c r="D42" i="3"/>
  <c r="C42" i="3"/>
  <c r="Q41" i="3"/>
  <c r="H41" i="3"/>
  <c r="G41" i="3"/>
  <c r="D41" i="3"/>
  <c r="C41" i="3"/>
  <c r="Q40" i="3"/>
  <c r="H40" i="3"/>
  <c r="G40" i="3"/>
  <c r="D40" i="3"/>
  <c r="C40" i="3"/>
  <c r="Q39" i="3"/>
  <c r="H39" i="3"/>
  <c r="G39" i="3"/>
  <c r="D39" i="3"/>
  <c r="C39" i="3"/>
  <c r="Q38" i="3"/>
  <c r="H38" i="3"/>
  <c r="G38" i="3"/>
  <c r="D38" i="3"/>
  <c r="C38" i="3"/>
  <c r="Q37" i="3"/>
  <c r="H37" i="3"/>
  <c r="G37" i="3"/>
  <c r="D37" i="3"/>
  <c r="C37" i="3"/>
  <c r="Q36" i="3"/>
  <c r="H36" i="3"/>
  <c r="G36" i="3"/>
  <c r="D36" i="3"/>
  <c r="C36" i="3"/>
  <c r="Q35" i="3"/>
  <c r="H35" i="3"/>
  <c r="G35" i="3"/>
  <c r="D35" i="3"/>
  <c r="C35" i="3"/>
  <c r="Q34" i="3"/>
  <c r="H34" i="3"/>
  <c r="G34" i="3"/>
  <c r="D34" i="3"/>
  <c r="C34" i="3"/>
  <c r="Q33" i="3"/>
  <c r="AC33" i="25" s="1"/>
  <c r="H33" i="3"/>
  <c r="G33" i="3"/>
  <c r="D33" i="3"/>
  <c r="C33" i="3"/>
  <c r="Q32" i="3"/>
  <c r="H32" i="3"/>
  <c r="G32" i="3"/>
  <c r="D32" i="3"/>
  <c r="C32" i="3"/>
  <c r="Q30" i="3"/>
  <c r="H30" i="3"/>
  <c r="G30" i="3"/>
  <c r="D30" i="3"/>
  <c r="C30" i="3"/>
  <c r="Q29" i="3"/>
  <c r="AC29" i="25" s="1"/>
  <c r="H29" i="3"/>
  <c r="G29" i="3"/>
  <c r="D29" i="3"/>
  <c r="C29" i="3"/>
  <c r="Q28" i="3"/>
  <c r="H28" i="3"/>
  <c r="G28" i="3"/>
  <c r="D28" i="3"/>
  <c r="C28" i="3"/>
  <c r="Q27" i="3"/>
  <c r="AC27" i="25" s="1"/>
  <c r="H27" i="3"/>
  <c r="G27" i="3"/>
  <c r="D27" i="3"/>
  <c r="C27" i="3"/>
  <c r="Q26" i="3"/>
  <c r="AC26" i="25" s="1"/>
  <c r="H26" i="3"/>
  <c r="G26" i="3"/>
  <c r="D26" i="3"/>
  <c r="C26" i="3"/>
  <c r="Q25" i="3"/>
  <c r="AC25" i="25" s="1"/>
  <c r="H25" i="3"/>
  <c r="G25" i="3"/>
  <c r="D25" i="3"/>
  <c r="C25" i="3"/>
  <c r="Q24" i="3"/>
  <c r="H24" i="3"/>
  <c r="G24" i="3"/>
  <c r="D24" i="3"/>
  <c r="C24" i="3"/>
  <c r="Q23" i="3"/>
  <c r="AC23" i="25" s="1"/>
  <c r="H23" i="3"/>
  <c r="G23" i="3"/>
  <c r="D23" i="3"/>
  <c r="C23" i="3"/>
  <c r="Q22" i="3"/>
  <c r="H22" i="3"/>
  <c r="G22" i="3"/>
  <c r="D22" i="3"/>
  <c r="C22" i="3"/>
  <c r="Q20" i="3"/>
  <c r="AC20" i="25" s="1"/>
  <c r="H20" i="3"/>
  <c r="G20" i="3"/>
  <c r="D20" i="3"/>
  <c r="C20" i="3"/>
  <c r="H19" i="3"/>
  <c r="G19" i="3"/>
  <c r="D19" i="3"/>
  <c r="C19" i="3"/>
  <c r="H18" i="3"/>
  <c r="G18" i="3"/>
  <c r="D18" i="3"/>
  <c r="C18" i="3"/>
  <c r="H17" i="3"/>
  <c r="G17" i="3"/>
  <c r="D17" i="3"/>
  <c r="C17" i="3"/>
  <c r="Q15" i="3"/>
  <c r="H15" i="3"/>
  <c r="G15" i="3"/>
  <c r="D15" i="3"/>
  <c r="C15" i="3"/>
  <c r="Q14" i="3"/>
  <c r="H14" i="3"/>
  <c r="G14" i="3"/>
  <c r="D14" i="3"/>
  <c r="C14" i="3"/>
  <c r="Q13" i="3"/>
  <c r="AC13" i="25" s="1"/>
  <c r="H13" i="3"/>
  <c r="G13" i="3"/>
  <c r="D13" i="3"/>
  <c r="C13" i="3"/>
  <c r="Q12" i="3"/>
  <c r="H12" i="3"/>
  <c r="G12" i="3"/>
  <c r="D12" i="3"/>
  <c r="C12" i="3"/>
  <c r="Q11" i="3"/>
  <c r="H11" i="3"/>
  <c r="G11" i="3"/>
  <c r="D11" i="3"/>
  <c r="C11" i="3"/>
  <c r="Q10" i="3"/>
  <c r="H10" i="3"/>
  <c r="G10" i="3"/>
  <c r="D10" i="3"/>
  <c r="C10" i="3"/>
  <c r="Q9" i="3"/>
  <c r="AC9" i="25" s="1"/>
  <c r="H9" i="3"/>
  <c r="G9" i="3"/>
  <c r="D9" i="3"/>
  <c r="C9" i="3"/>
  <c r="Q8" i="3"/>
  <c r="AC8" i="25" s="1"/>
  <c r="H8" i="3"/>
  <c r="G8" i="3"/>
  <c r="D8" i="3"/>
  <c r="C8" i="3"/>
  <c r="Q7" i="3"/>
  <c r="H7" i="3"/>
  <c r="G7" i="3"/>
  <c r="D7" i="3"/>
  <c r="C7" i="3"/>
  <c r="H60" i="1"/>
  <c r="H48" i="1"/>
  <c r="H49" i="1"/>
  <c r="H50" i="1"/>
  <c r="H51" i="1"/>
  <c r="H52" i="1"/>
  <c r="H53" i="1"/>
  <c r="H54" i="1"/>
  <c r="H55" i="1"/>
  <c r="H56" i="1"/>
  <c r="H57" i="1"/>
  <c r="H58" i="1"/>
  <c r="H47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32" i="1"/>
  <c r="H23" i="1"/>
  <c r="H24" i="1"/>
  <c r="H25" i="1"/>
  <c r="H26" i="1"/>
  <c r="H27" i="1"/>
  <c r="H28" i="1"/>
  <c r="H29" i="1"/>
  <c r="H30" i="1"/>
  <c r="H22" i="1"/>
  <c r="H18" i="1"/>
  <c r="H19" i="1"/>
  <c r="H20" i="1"/>
  <c r="H17" i="1"/>
  <c r="H8" i="1"/>
  <c r="H9" i="1"/>
  <c r="H10" i="1"/>
  <c r="H11" i="1"/>
  <c r="H12" i="1"/>
  <c r="H13" i="1"/>
  <c r="H14" i="1"/>
  <c r="H15" i="1"/>
  <c r="H7" i="1"/>
  <c r="G60" i="1"/>
  <c r="G48" i="1"/>
  <c r="G49" i="1"/>
  <c r="G50" i="1"/>
  <c r="G51" i="1"/>
  <c r="G52" i="1"/>
  <c r="G53" i="1"/>
  <c r="G54" i="1"/>
  <c r="G55" i="1"/>
  <c r="G56" i="1"/>
  <c r="G57" i="1"/>
  <c r="G58" i="1"/>
  <c r="G47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2" i="1"/>
  <c r="G23" i="1"/>
  <c r="G24" i="1"/>
  <c r="G25" i="1"/>
  <c r="G26" i="1"/>
  <c r="G27" i="1"/>
  <c r="G28" i="1"/>
  <c r="G29" i="1"/>
  <c r="G30" i="1"/>
  <c r="G22" i="1"/>
  <c r="G18" i="1"/>
  <c r="G19" i="1"/>
  <c r="G20" i="1"/>
  <c r="G17" i="1"/>
  <c r="G8" i="1"/>
  <c r="G9" i="1"/>
  <c r="G10" i="1"/>
  <c r="G11" i="1"/>
  <c r="G12" i="1"/>
  <c r="G13" i="1"/>
  <c r="G14" i="1"/>
  <c r="G15" i="1"/>
  <c r="G7" i="1"/>
  <c r="D23" i="1"/>
  <c r="D24" i="1"/>
  <c r="D25" i="1"/>
  <c r="D26" i="1"/>
  <c r="D27" i="1"/>
  <c r="D28" i="1"/>
  <c r="D29" i="1"/>
  <c r="D30" i="1"/>
  <c r="D22" i="1"/>
  <c r="D18" i="1"/>
  <c r="D19" i="1"/>
  <c r="D20" i="1"/>
  <c r="D17" i="1"/>
  <c r="D8" i="1"/>
  <c r="D9" i="1"/>
  <c r="D10" i="1"/>
  <c r="D11" i="1"/>
  <c r="D12" i="1"/>
  <c r="D13" i="1"/>
  <c r="D14" i="1"/>
  <c r="D15" i="1"/>
  <c r="D7" i="1"/>
  <c r="D48" i="1"/>
  <c r="D49" i="1"/>
  <c r="D50" i="1"/>
  <c r="D51" i="1"/>
  <c r="D52" i="1"/>
  <c r="D53" i="1"/>
  <c r="D54" i="1"/>
  <c r="D55" i="1"/>
  <c r="D56" i="1"/>
  <c r="D57" i="1"/>
  <c r="D58" i="1"/>
  <c r="D47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32" i="1"/>
  <c r="D60" i="1"/>
  <c r="C60" i="1"/>
  <c r="C48" i="1"/>
  <c r="C49" i="1"/>
  <c r="C50" i="1"/>
  <c r="C51" i="1"/>
  <c r="C52" i="1"/>
  <c r="C53" i="1"/>
  <c r="C54" i="1"/>
  <c r="C55" i="1"/>
  <c r="C56" i="1"/>
  <c r="C57" i="1"/>
  <c r="C58" i="1"/>
  <c r="C47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32" i="1"/>
  <c r="C23" i="1"/>
  <c r="C24" i="1"/>
  <c r="C25" i="1"/>
  <c r="C26" i="1"/>
  <c r="C27" i="1"/>
  <c r="C28" i="1"/>
  <c r="C29" i="1"/>
  <c r="C30" i="1"/>
  <c r="C22" i="1"/>
  <c r="C18" i="1"/>
  <c r="C19" i="1"/>
  <c r="C20" i="1"/>
  <c r="C17" i="1"/>
  <c r="C8" i="1"/>
  <c r="C9" i="1"/>
  <c r="C10" i="1"/>
  <c r="C11" i="1"/>
  <c r="C12" i="1"/>
  <c r="C13" i="1"/>
  <c r="C14" i="1"/>
  <c r="C15" i="1"/>
  <c r="C7" i="1"/>
  <c r="Q57" i="1"/>
  <c r="Q58" i="1"/>
  <c r="Q60" i="1"/>
  <c r="Q56" i="1"/>
  <c r="Q55" i="1"/>
  <c r="Q54" i="1"/>
  <c r="Q53" i="1"/>
  <c r="Q52" i="1"/>
  <c r="Q51" i="1"/>
  <c r="Q50" i="1"/>
  <c r="Q49" i="1"/>
  <c r="Q48" i="1"/>
  <c r="Q47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0" i="1"/>
  <c r="Q29" i="1"/>
  <c r="Q28" i="1"/>
  <c r="Q27" i="1"/>
  <c r="Q26" i="1"/>
  <c r="Q25" i="1"/>
  <c r="Q24" i="1"/>
  <c r="Q23" i="1"/>
  <c r="Q22" i="1"/>
  <c r="Q20" i="1"/>
  <c r="Q15" i="1"/>
  <c r="Q14" i="1"/>
  <c r="Q13" i="1"/>
  <c r="Q12" i="1"/>
  <c r="Q11" i="1"/>
  <c r="Q10" i="1"/>
  <c r="Q9" i="1"/>
  <c r="Q8" i="1"/>
  <c r="Q7" i="1"/>
  <c r="AE45" i="25" l="1"/>
  <c r="AE46" i="25"/>
  <c r="Q62" i="24"/>
  <c r="AD45" i="25"/>
  <c r="AD46" i="25"/>
  <c r="Q61" i="23"/>
  <c r="Q62" i="3"/>
  <c r="AB45" i="25"/>
  <c r="AB46" i="25"/>
  <c r="Q62" i="4"/>
  <c r="AA45" i="25"/>
  <c r="AA46" i="25"/>
  <c r="Q62" i="5"/>
  <c r="Z45" i="25"/>
  <c r="Z46" i="25"/>
  <c r="Q62" i="6"/>
  <c r="Y45" i="25"/>
  <c r="Y46" i="25"/>
  <c r="Q62" i="8"/>
  <c r="AF10" i="25"/>
  <c r="AG10" i="25" s="1"/>
  <c r="Q62" i="7"/>
  <c r="W45" i="25"/>
  <c r="W46" i="25"/>
  <c r="Q62" i="9"/>
  <c r="V45" i="25"/>
  <c r="V46" i="25"/>
  <c r="U45" i="25"/>
  <c r="U46" i="25"/>
  <c r="Q62" i="12"/>
  <c r="T45" i="25"/>
  <c r="T46" i="25"/>
  <c r="S45" i="25"/>
  <c r="S46" i="25"/>
  <c r="AF26" i="25"/>
  <c r="AG26" i="25" s="1"/>
  <c r="Q62" i="13"/>
  <c r="R45" i="25"/>
  <c r="R46" i="25"/>
  <c r="AF43" i="25"/>
  <c r="AG43" i="25" s="1"/>
  <c r="AF37" i="25"/>
  <c r="AG37" i="25" s="1"/>
  <c r="AF11" i="25"/>
  <c r="AG11" i="25" s="1"/>
  <c r="AF58" i="25"/>
  <c r="AG58" i="25" s="1"/>
  <c r="Q45" i="25"/>
  <c r="Q46" i="25"/>
  <c r="Q62" i="15"/>
  <c r="AF51" i="25"/>
  <c r="AG51" i="25" s="1"/>
  <c r="P45" i="25"/>
  <c r="P46" i="25"/>
  <c r="Q62" i="16"/>
  <c r="AF57" i="25"/>
  <c r="AG57" i="25" s="1"/>
  <c r="AF36" i="25"/>
  <c r="AG36" i="25" s="1"/>
  <c r="AF50" i="25"/>
  <c r="AG50" i="25" s="1"/>
  <c r="O45" i="25"/>
  <c r="O46" i="25"/>
  <c r="AF30" i="25"/>
  <c r="AG30" i="25" s="1"/>
  <c r="AF22" i="25"/>
  <c r="AG22" i="25" s="1"/>
  <c r="AF35" i="25"/>
  <c r="AG35" i="25" s="1"/>
  <c r="AF41" i="25"/>
  <c r="AG41" i="25" s="1"/>
  <c r="AF49" i="25"/>
  <c r="AG49" i="25" s="1"/>
  <c r="AF55" i="25"/>
  <c r="AG55" i="25" s="1"/>
  <c r="AF42" i="25"/>
  <c r="AG42" i="25" s="1"/>
  <c r="Q62" i="17"/>
  <c r="O8" i="25"/>
  <c r="AF8" i="25" s="1"/>
  <c r="AG8" i="25" s="1"/>
  <c r="AF34" i="25"/>
  <c r="AG34" i="25" s="1"/>
  <c r="AF40" i="25"/>
  <c r="AG40" i="25" s="1"/>
  <c r="AF48" i="25"/>
  <c r="AG48" i="25" s="1"/>
  <c r="AF15" i="25"/>
  <c r="AG15" i="25" s="1"/>
  <c r="AF39" i="25"/>
  <c r="AG39" i="25" s="1"/>
  <c r="AF59" i="25"/>
  <c r="AG59" i="25" s="1"/>
  <c r="AF56" i="25"/>
  <c r="AG56" i="25" s="1"/>
  <c r="N45" i="25"/>
  <c r="N46" i="25"/>
  <c r="AF28" i="25"/>
  <c r="AG28" i="25" s="1"/>
  <c r="AF25" i="25"/>
  <c r="AG25" i="25" s="1"/>
  <c r="AF14" i="25"/>
  <c r="AG14" i="25" s="1"/>
  <c r="AF61" i="25"/>
  <c r="AG61" i="25" s="1"/>
  <c r="AF53" i="25"/>
  <c r="AG53" i="25" s="1"/>
  <c r="AF54" i="25"/>
  <c r="AG54" i="25" s="1"/>
  <c r="M45" i="25"/>
  <c r="M46" i="25"/>
  <c r="AF29" i="25"/>
  <c r="AG29" i="25" s="1"/>
  <c r="AF27" i="25"/>
  <c r="AG27" i="25" s="1"/>
  <c r="AF23" i="25"/>
  <c r="AG23" i="25" s="1"/>
  <c r="Q62" i="19"/>
  <c r="AF20" i="25"/>
  <c r="AG20" i="25" s="1"/>
  <c r="AF13" i="25"/>
  <c r="AG13" i="25" s="1"/>
  <c r="AF9" i="25"/>
  <c r="AG9" i="25" s="1"/>
  <c r="K45" i="25"/>
  <c r="K46" i="25"/>
  <c r="AF33" i="25"/>
  <c r="AG33" i="25" s="1"/>
  <c r="J45" i="25"/>
  <c r="J46" i="25"/>
  <c r="AF24" i="25"/>
  <c r="AG24" i="25" s="1"/>
  <c r="Q62" i="18"/>
  <c r="N7" i="25"/>
  <c r="AF7" i="25" s="1"/>
  <c r="K4" i="12"/>
  <c r="L3" i="13"/>
  <c r="L4" i="13" s="1"/>
  <c r="K4" i="9"/>
  <c r="Q61" i="21"/>
  <c r="Q61" i="10"/>
  <c r="Q61" i="11"/>
  <c r="L3" i="20"/>
  <c r="L4" i="20" s="1"/>
  <c r="K4" i="19"/>
  <c r="L3" i="15"/>
  <c r="L4" i="15" s="1"/>
  <c r="K4" i="5"/>
  <c r="K4" i="3"/>
  <c r="K4" i="11"/>
  <c r="L3" i="18"/>
  <c r="L4" i="18" s="1"/>
  <c r="L3" i="16"/>
  <c r="L4" i="16" s="1"/>
  <c r="K4" i="23"/>
  <c r="L3" i="21"/>
  <c r="L4" i="21" s="1"/>
  <c r="L3" i="14"/>
  <c r="L4" i="14" s="1"/>
  <c r="K4" i="1"/>
  <c r="K4" i="7"/>
  <c r="L3" i="24"/>
  <c r="L4" i="24" s="1"/>
  <c r="L3" i="4"/>
  <c r="L4" i="4" s="1"/>
  <c r="L3" i="6"/>
  <c r="M3" i="6" s="1"/>
  <c r="M4" i="6" s="1"/>
  <c r="L3" i="8"/>
  <c r="L4" i="8" s="1"/>
  <c r="K4" i="17"/>
  <c r="Q61" i="14"/>
  <c r="Q62" i="22"/>
  <c r="M3" i="1"/>
  <c r="M4" i="23"/>
  <c r="N3" i="23"/>
  <c r="L4" i="23"/>
  <c r="M3" i="3"/>
  <c r="M4" i="5"/>
  <c r="N3" i="5"/>
  <c r="L4" i="5"/>
  <c r="L4" i="6"/>
  <c r="M3" i="7"/>
  <c r="M4" i="9"/>
  <c r="N3" i="9"/>
  <c r="L4" i="9"/>
  <c r="M3" i="10"/>
  <c r="M3" i="11"/>
  <c r="M3" i="12"/>
  <c r="M3" i="13"/>
  <c r="M3" i="17"/>
  <c r="M3" i="19"/>
  <c r="M3" i="20"/>
  <c r="K4" i="22"/>
  <c r="M3" i="22"/>
  <c r="F48" i="16"/>
  <c r="R48" i="16" s="1"/>
  <c r="F54" i="16"/>
  <c r="R54" i="16" s="1"/>
  <c r="F61" i="16"/>
  <c r="R61" i="16" s="1"/>
  <c r="F7" i="17"/>
  <c r="R7" i="17" s="1"/>
  <c r="F13" i="17"/>
  <c r="R13" i="17" s="1"/>
  <c r="F20" i="19"/>
  <c r="R20" i="19" s="1"/>
  <c r="F61" i="19"/>
  <c r="R61" i="19" s="1"/>
  <c r="F7" i="20"/>
  <c r="R7" i="20" s="1"/>
  <c r="F32" i="16"/>
  <c r="R32" i="16" s="1"/>
  <c r="F32" i="22"/>
  <c r="R32" i="22" s="1"/>
  <c r="F14" i="21"/>
  <c r="R14" i="21" s="1"/>
  <c r="F18" i="10"/>
  <c r="R18" i="10" s="1"/>
  <c r="F57" i="10"/>
  <c r="R57" i="10" s="1"/>
  <c r="F32" i="11"/>
  <c r="R32" i="11" s="1"/>
  <c r="F32" i="12"/>
  <c r="R32" i="12" s="1"/>
  <c r="F51" i="14"/>
  <c r="R51" i="14" s="1"/>
  <c r="F18" i="16"/>
  <c r="R18" i="16" s="1"/>
  <c r="F51" i="18"/>
  <c r="R51" i="18" s="1"/>
  <c r="F54" i="1"/>
  <c r="R54" i="1" s="1"/>
  <c r="F48" i="20"/>
  <c r="R48" i="20" s="1"/>
  <c r="F25" i="11"/>
  <c r="R25" i="11" s="1"/>
  <c r="F11" i="12"/>
  <c r="R11" i="12" s="1"/>
  <c r="F25" i="12"/>
  <c r="R25" i="12" s="1"/>
  <c r="F45" i="17"/>
  <c r="R45" i="17" s="1"/>
  <c r="F41" i="9"/>
  <c r="F14" i="14"/>
  <c r="R14" i="14" s="1"/>
  <c r="F35" i="14"/>
  <c r="R35" i="14" s="1"/>
  <c r="F48" i="14"/>
  <c r="R48" i="14" s="1"/>
  <c r="F22" i="15"/>
  <c r="F28" i="15"/>
  <c r="R28" i="15" s="1"/>
  <c r="F49" i="15"/>
  <c r="R49" i="15" s="1"/>
  <c r="F55" i="15"/>
  <c r="R55" i="15" s="1"/>
  <c r="F14" i="16"/>
  <c r="R14" i="16" s="1"/>
  <c r="F36" i="16"/>
  <c r="R36" i="16" s="1"/>
  <c r="F15" i="17"/>
  <c r="R15" i="17" s="1"/>
  <c r="F8" i="20"/>
  <c r="R8" i="20" s="1"/>
  <c r="F28" i="20"/>
  <c r="R28" i="20" s="1"/>
  <c r="F15" i="21"/>
  <c r="R15" i="21" s="1"/>
  <c r="F29" i="21"/>
  <c r="R29" i="21" s="1"/>
  <c r="F42" i="21"/>
  <c r="R42" i="21" s="1"/>
  <c r="F29" i="1"/>
  <c r="R29" i="1" s="1"/>
  <c r="F23" i="1"/>
  <c r="R23" i="1" s="1"/>
  <c r="F41" i="1"/>
  <c r="R41" i="1" s="1"/>
  <c r="F35" i="1"/>
  <c r="R35" i="1" s="1"/>
  <c r="F50" i="1"/>
  <c r="R50" i="1" s="1"/>
  <c r="F25" i="18"/>
  <c r="R25" i="18" s="1"/>
  <c r="F7" i="12"/>
  <c r="R7" i="12" s="1"/>
  <c r="F27" i="14"/>
  <c r="R27" i="14" s="1"/>
  <c r="F41" i="16"/>
  <c r="R41" i="16" s="1"/>
  <c r="F28" i="17"/>
  <c r="R28" i="17" s="1"/>
  <c r="F10" i="5"/>
  <c r="R10" i="5" s="1"/>
  <c r="F45" i="8"/>
  <c r="R45" i="8" s="1"/>
  <c r="F52" i="8"/>
  <c r="F11" i="9"/>
  <c r="R11" i="9" s="1"/>
  <c r="F18" i="9"/>
  <c r="R18" i="9" s="1"/>
  <c r="F32" i="9"/>
  <c r="R32" i="9" s="1"/>
  <c r="F38" i="9"/>
  <c r="R38" i="9" s="1"/>
  <c r="F46" i="9"/>
  <c r="R46" i="9" s="1"/>
  <c r="F56" i="22"/>
  <c r="F50" i="24"/>
  <c r="R50" i="24" s="1"/>
  <c r="F56" i="24"/>
  <c r="R56" i="24" s="1"/>
  <c r="F24" i="11"/>
  <c r="R24" i="11" s="1"/>
  <c r="F56" i="11"/>
  <c r="R56" i="11" s="1"/>
  <c r="F49" i="24"/>
  <c r="R49" i="24" s="1"/>
  <c r="F55" i="24"/>
  <c r="R55" i="24" s="1"/>
  <c r="F26" i="9"/>
  <c r="R26" i="9" s="1"/>
  <c r="F9" i="1"/>
  <c r="F20" i="8"/>
  <c r="R20" i="8" s="1"/>
  <c r="F61" i="8"/>
  <c r="R61" i="8" s="1"/>
  <c r="F7" i="9"/>
  <c r="R7" i="9" s="1"/>
  <c r="F27" i="9"/>
  <c r="R27" i="9" s="1"/>
  <c r="F55" i="12"/>
  <c r="R55" i="12" s="1"/>
  <c r="F59" i="19"/>
  <c r="R59" i="19" s="1"/>
  <c r="F20" i="21"/>
  <c r="R20" i="21" s="1"/>
  <c r="F34" i="21"/>
  <c r="R34" i="21" s="1"/>
  <c r="F60" i="21"/>
  <c r="R60" i="21" s="1"/>
  <c r="F41" i="22"/>
  <c r="F49" i="22"/>
  <c r="R49" i="22" s="1"/>
  <c r="F48" i="23"/>
  <c r="R48" i="23" s="1"/>
  <c r="F22" i="24"/>
  <c r="R22" i="24" s="1"/>
  <c r="F28" i="24"/>
  <c r="R28" i="24" s="1"/>
  <c r="F11" i="19"/>
  <c r="R11" i="19" s="1"/>
  <c r="F18" i="19"/>
  <c r="R18" i="19" s="1"/>
  <c r="F25" i="19"/>
  <c r="R25" i="19" s="1"/>
  <c r="F45" i="19"/>
  <c r="R45" i="19" s="1"/>
  <c r="F52" i="19"/>
  <c r="R52" i="19" s="1"/>
  <c r="F25" i="22"/>
  <c r="R25" i="22" s="1"/>
  <c r="F49" i="17"/>
  <c r="R49" i="17" s="1"/>
  <c r="F8" i="3"/>
  <c r="R8" i="3" s="1"/>
  <c r="F22" i="3"/>
  <c r="R22" i="3" s="1"/>
  <c r="F28" i="3"/>
  <c r="F41" i="3"/>
  <c r="R41" i="3" s="1"/>
  <c r="F55" i="3"/>
  <c r="R55" i="3" s="1"/>
  <c r="F8" i="4"/>
  <c r="R8" i="4" s="1"/>
  <c r="F41" i="4"/>
  <c r="R41" i="4" s="1"/>
  <c r="F14" i="5"/>
  <c r="R14" i="5" s="1"/>
  <c r="F22" i="5"/>
  <c r="R22" i="5" s="1"/>
  <c r="F35" i="5"/>
  <c r="R35" i="5" s="1"/>
  <c r="F41" i="5"/>
  <c r="R41" i="5" s="1"/>
  <c r="F14" i="6"/>
  <c r="R14" i="6" s="1"/>
  <c r="F22" i="6"/>
  <c r="R22" i="6" s="1"/>
  <c r="F41" i="6"/>
  <c r="R41" i="6" s="1"/>
  <c r="F8" i="7"/>
  <c r="R8" i="7" s="1"/>
  <c r="F14" i="7"/>
  <c r="R14" i="7" s="1"/>
  <c r="F22" i="7"/>
  <c r="R22" i="7" s="1"/>
  <c r="F28" i="7"/>
  <c r="R28" i="7" s="1"/>
  <c r="F35" i="7"/>
  <c r="R35" i="7" s="1"/>
  <c r="F14" i="8"/>
  <c r="R14" i="8" s="1"/>
  <c r="F35" i="8"/>
  <c r="R35" i="8" s="1"/>
  <c r="F23" i="11"/>
  <c r="R23" i="11" s="1"/>
  <c r="F42" i="11"/>
  <c r="R42" i="11" s="1"/>
  <c r="F9" i="12"/>
  <c r="R9" i="12" s="1"/>
  <c r="F23" i="12"/>
  <c r="R23" i="12" s="1"/>
  <c r="F36" i="12"/>
  <c r="R36" i="12" s="1"/>
  <c r="F42" i="13"/>
  <c r="R42" i="13" s="1"/>
  <c r="F56" i="13"/>
  <c r="R56" i="13" s="1"/>
  <c r="F11" i="17"/>
  <c r="R11" i="17" s="1"/>
  <c r="F46" i="17"/>
  <c r="R46" i="17" s="1"/>
  <c r="F19" i="18"/>
  <c r="R19" i="18" s="1"/>
  <c r="F27" i="18"/>
  <c r="R27" i="18" s="1"/>
  <c r="F54" i="18"/>
  <c r="R54" i="18" s="1"/>
  <c r="F14" i="19"/>
  <c r="R14" i="19" s="1"/>
  <c r="F22" i="19"/>
  <c r="R22" i="19" s="1"/>
  <c r="F41" i="19"/>
  <c r="R41" i="19" s="1"/>
  <c r="F55" i="21"/>
  <c r="R55" i="21" s="1"/>
  <c r="F15" i="22"/>
  <c r="R15" i="22" s="1"/>
  <c r="F29" i="22"/>
  <c r="R29" i="22" s="1"/>
  <c r="F37" i="22"/>
  <c r="R37" i="22" s="1"/>
  <c r="F57" i="22"/>
  <c r="R57" i="22" s="1"/>
  <c r="F30" i="23"/>
  <c r="R30" i="23" s="1"/>
  <c r="F11" i="24"/>
  <c r="F18" i="24"/>
  <c r="R18" i="24" s="1"/>
  <c r="F25" i="24"/>
  <c r="R25" i="24" s="1"/>
  <c r="F48" i="3"/>
  <c r="R48" i="3" s="1"/>
  <c r="F13" i="6"/>
  <c r="R13" i="6" s="1"/>
  <c r="F27" i="6"/>
  <c r="R27" i="6" s="1"/>
  <c r="F34" i="6"/>
  <c r="R34" i="6" s="1"/>
  <c r="F48" i="6"/>
  <c r="R48" i="6" s="1"/>
  <c r="F54" i="6"/>
  <c r="R54" i="6" s="1"/>
  <c r="F28" i="10"/>
  <c r="R28" i="10" s="1"/>
  <c r="F35" i="10"/>
  <c r="R35" i="10" s="1"/>
  <c r="F48" i="10"/>
  <c r="R48" i="10" s="1"/>
  <c r="F54" i="10"/>
  <c r="F8" i="11"/>
  <c r="R8" i="11" s="1"/>
  <c r="F28" i="11"/>
  <c r="R28" i="11" s="1"/>
  <c r="F35" i="11"/>
  <c r="R35" i="11" s="1"/>
  <c r="F48" i="11"/>
  <c r="R48" i="11" s="1"/>
  <c r="F14" i="12"/>
  <c r="F35" i="12"/>
  <c r="R35" i="12" s="1"/>
  <c r="F13" i="13"/>
  <c r="R13" i="13" s="1"/>
  <c r="F27" i="13"/>
  <c r="R27" i="13" s="1"/>
  <c r="F40" i="13"/>
  <c r="R40" i="13" s="1"/>
  <c r="F54" i="13"/>
  <c r="R54" i="13" s="1"/>
  <c r="F58" i="17"/>
  <c r="R58" i="17" s="1"/>
  <c r="F11" i="18"/>
  <c r="R11" i="18" s="1"/>
  <c r="F18" i="18"/>
  <c r="R18" i="18" s="1"/>
  <c r="F45" i="18"/>
  <c r="R45" i="18" s="1"/>
  <c r="F52" i="18"/>
  <c r="R52" i="18" s="1"/>
  <c r="F35" i="21"/>
  <c r="R35" i="21" s="1"/>
  <c r="F48" i="21"/>
  <c r="R48" i="21" s="1"/>
  <c r="F54" i="21"/>
  <c r="R54" i="21" s="1"/>
  <c r="F8" i="22"/>
  <c r="R8" i="22" s="1"/>
  <c r="F8" i="23"/>
  <c r="R8" i="23" s="1"/>
  <c r="F41" i="23"/>
  <c r="R41" i="23" s="1"/>
  <c r="F10" i="24"/>
  <c r="R10" i="24" s="1"/>
  <c r="F10" i="7"/>
  <c r="R10" i="7" s="1"/>
  <c r="F15" i="1"/>
  <c r="R15" i="1" s="1"/>
  <c r="F25" i="3"/>
  <c r="R25" i="3" s="1"/>
  <c r="F58" i="3"/>
  <c r="R58" i="3" s="1"/>
  <c r="F18" i="5"/>
  <c r="R18" i="5" s="1"/>
  <c r="F32" i="5"/>
  <c r="R32" i="5" s="1"/>
  <c r="F38" i="5"/>
  <c r="R38" i="5" s="1"/>
  <c r="F32" i="7"/>
  <c r="R32" i="7" s="1"/>
  <c r="F39" i="9"/>
  <c r="R39" i="9" s="1"/>
  <c r="F13" i="16"/>
  <c r="R13" i="16" s="1"/>
  <c r="F14" i="17"/>
  <c r="R14" i="17" s="1"/>
  <c r="F30" i="7"/>
  <c r="R30" i="7" s="1"/>
  <c r="F57" i="7"/>
  <c r="R57" i="7" s="1"/>
  <c r="F30" i="9"/>
  <c r="R30" i="9" s="1"/>
  <c r="F52" i="9"/>
  <c r="R52" i="9" s="1"/>
  <c r="F58" i="9"/>
  <c r="R58" i="9" s="1"/>
  <c r="F38" i="13"/>
  <c r="R38" i="13" s="1"/>
  <c r="F45" i="13"/>
  <c r="R45" i="13" s="1"/>
  <c r="F58" i="13"/>
  <c r="R58" i="13" s="1"/>
  <c r="F8" i="18"/>
  <c r="F22" i="18"/>
  <c r="R22" i="18" s="1"/>
  <c r="F42" i="18"/>
  <c r="R42" i="18" s="1"/>
  <c r="F9" i="19"/>
  <c r="R9" i="19" s="1"/>
  <c r="F37" i="19"/>
  <c r="R37" i="19" s="1"/>
  <c r="F10" i="20"/>
  <c r="R10" i="20" s="1"/>
  <c r="F25" i="21"/>
  <c r="R25" i="21" s="1"/>
  <c r="F38" i="21"/>
  <c r="R38" i="21" s="1"/>
  <c r="F51" i="21"/>
  <c r="R51" i="21" s="1"/>
  <c r="F45" i="23"/>
  <c r="R45" i="23" s="1"/>
  <c r="F53" i="23"/>
  <c r="R53" i="23" s="1"/>
  <c r="F60" i="23"/>
  <c r="R60" i="23" s="1"/>
  <c r="F7" i="24"/>
  <c r="R7" i="24" s="1"/>
  <c r="F20" i="24"/>
  <c r="R20" i="24" s="1"/>
  <c r="F34" i="24"/>
  <c r="R34" i="24" s="1"/>
  <c r="F23" i="4"/>
  <c r="R23" i="4" s="1"/>
  <c r="F36" i="4"/>
  <c r="R36" i="4" s="1"/>
  <c r="F9" i="5"/>
  <c r="R9" i="5" s="1"/>
  <c r="F29" i="5"/>
  <c r="R29" i="5" s="1"/>
  <c r="F36" i="5"/>
  <c r="R36" i="5" s="1"/>
  <c r="F50" i="5"/>
  <c r="R50" i="5" s="1"/>
  <c r="F15" i="6"/>
  <c r="R15" i="6" s="1"/>
  <c r="F23" i="6"/>
  <c r="R23" i="6" s="1"/>
  <c r="F29" i="6"/>
  <c r="R29" i="6" s="1"/>
  <c r="F36" i="6"/>
  <c r="R36" i="6" s="1"/>
  <c r="F42" i="6"/>
  <c r="R42" i="6" s="1"/>
  <c r="F50" i="6"/>
  <c r="R50" i="6" s="1"/>
  <c r="F56" i="6"/>
  <c r="R56" i="6" s="1"/>
  <c r="F50" i="7"/>
  <c r="R50" i="7" s="1"/>
  <c r="F9" i="8"/>
  <c r="R9" i="8" s="1"/>
  <c r="F29" i="8"/>
  <c r="R29" i="8" s="1"/>
  <c r="F50" i="8"/>
  <c r="R50" i="8" s="1"/>
  <c r="F9" i="9"/>
  <c r="R9" i="9" s="1"/>
  <c r="F18" i="14"/>
  <c r="R18" i="14" s="1"/>
  <c r="F25" i="14"/>
  <c r="R25" i="14" s="1"/>
  <c r="F32" i="14"/>
  <c r="F12" i="17"/>
  <c r="R12" i="17" s="1"/>
  <c r="F26" i="17"/>
  <c r="R26" i="17" s="1"/>
  <c r="F35" i="18"/>
  <c r="R35" i="18" s="1"/>
  <c r="F29" i="19"/>
  <c r="R29" i="19" s="1"/>
  <c r="F23" i="20"/>
  <c r="R23" i="20" s="1"/>
  <c r="F29" i="20"/>
  <c r="R29" i="20" s="1"/>
  <c r="F42" i="20"/>
  <c r="R42" i="20" s="1"/>
  <c r="F50" i="20"/>
  <c r="R50" i="20" s="1"/>
  <c r="F17" i="21"/>
  <c r="R17" i="21" s="1"/>
  <c r="F24" i="21"/>
  <c r="R24" i="21" s="1"/>
  <c r="F38" i="22"/>
  <c r="R38" i="22" s="1"/>
  <c r="F33" i="24"/>
  <c r="R33" i="24" s="1"/>
  <c r="F14" i="1"/>
  <c r="F8" i="1"/>
  <c r="R8" i="1" s="1"/>
  <c r="F17" i="3"/>
  <c r="R17" i="3" s="1"/>
  <c r="F30" i="3"/>
  <c r="R30" i="3" s="1"/>
  <c r="F37" i="3"/>
  <c r="R37" i="3" s="1"/>
  <c r="F57" i="3"/>
  <c r="R57" i="3" s="1"/>
  <c r="F43" i="4"/>
  <c r="R43" i="4" s="1"/>
  <c r="F9" i="6"/>
  <c r="R9" i="6" s="1"/>
  <c r="F18" i="7"/>
  <c r="R18" i="7" s="1"/>
  <c r="F25" i="7"/>
  <c r="R25" i="7" s="1"/>
  <c r="F11" i="8"/>
  <c r="R11" i="8" s="1"/>
  <c r="F25" i="8"/>
  <c r="R25" i="8" s="1"/>
  <c r="F39" i="8"/>
  <c r="R39" i="8" s="1"/>
  <c r="F59" i="8"/>
  <c r="R59" i="8" s="1"/>
  <c r="F49" i="9"/>
  <c r="R49" i="9" s="1"/>
  <c r="F8" i="10"/>
  <c r="R8" i="10" s="1"/>
  <c r="F14" i="10"/>
  <c r="R14" i="10" s="1"/>
  <c r="F50" i="10"/>
  <c r="R50" i="10" s="1"/>
  <c r="F17" i="12"/>
  <c r="R17" i="12" s="1"/>
  <c r="F11" i="14"/>
  <c r="R11" i="14" s="1"/>
  <c r="F20" i="14"/>
  <c r="R20" i="14" s="1"/>
  <c r="F42" i="14"/>
  <c r="R42" i="14" s="1"/>
  <c r="F50" i="14"/>
  <c r="R50" i="14" s="1"/>
  <c r="F10" i="15"/>
  <c r="R10" i="15" s="1"/>
  <c r="F38" i="15"/>
  <c r="R38" i="15" s="1"/>
  <c r="F58" i="15"/>
  <c r="R58" i="15" s="1"/>
  <c r="F11" i="16"/>
  <c r="R11" i="16" s="1"/>
  <c r="F38" i="16"/>
  <c r="R38" i="16" s="1"/>
  <c r="F41" i="17"/>
  <c r="R41" i="17" s="1"/>
  <c r="F15" i="18"/>
  <c r="R15" i="18" s="1"/>
  <c r="F24" i="18"/>
  <c r="R24" i="18" s="1"/>
  <c r="F32" i="18"/>
  <c r="R32" i="18" s="1"/>
  <c r="F32" i="19"/>
  <c r="R32" i="19" s="1"/>
  <c r="F39" i="19"/>
  <c r="R39" i="19" s="1"/>
  <c r="F54" i="20"/>
  <c r="R54" i="20" s="1"/>
  <c r="F41" i="21"/>
  <c r="R41" i="21" s="1"/>
  <c r="F11" i="22"/>
  <c r="R11" i="22" s="1"/>
  <c r="F46" i="22"/>
  <c r="R46" i="22" s="1"/>
  <c r="F52" i="22"/>
  <c r="F13" i="23"/>
  <c r="R13" i="23" s="1"/>
  <c r="F20" i="23"/>
  <c r="R20" i="23" s="1"/>
  <c r="F54" i="23"/>
  <c r="R54" i="23" s="1"/>
  <c r="F8" i="24"/>
  <c r="R8" i="24" s="1"/>
  <c r="F14" i="24"/>
  <c r="R14" i="24" s="1"/>
  <c r="F29" i="24"/>
  <c r="F36" i="24"/>
  <c r="R36" i="24" s="1"/>
  <c r="F42" i="24"/>
  <c r="R42" i="24" s="1"/>
  <c r="F22" i="4"/>
  <c r="R22" i="4" s="1"/>
  <c r="F49" i="4"/>
  <c r="F8" i="5"/>
  <c r="R8" i="5" s="1"/>
  <c r="F49" i="5"/>
  <c r="R49" i="5" s="1"/>
  <c r="F8" i="6"/>
  <c r="R8" i="6" s="1"/>
  <c r="F22" i="11"/>
  <c r="R22" i="11" s="1"/>
  <c r="F41" i="11"/>
  <c r="R41" i="11" s="1"/>
  <c r="F54" i="11"/>
  <c r="R54" i="11" s="1"/>
  <c r="F43" i="13"/>
  <c r="R43" i="13" s="1"/>
  <c r="F57" i="13"/>
  <c r="R57" i="13" s="1"/>
  <c r="F14" i="15"/>
  <c r="R14" i="15" s="1"/>
  <c r="F18" i="17"/>
  <c r="R18" i="17" s="1"/>
  <c r="F25" i="17"/>
  <c r="R25" i="17" s="1"/>
  <c r="F13" i="18"/>
  <c r="R13" i="18" s="1"/>
  <c r="F20" i="18"/>
  <c r="R20" i="18" s="1"/>
  <c r="F11" i="20"/>
  <c r="R11" i="20" s="1"/>
  <c r="F25" i="20"/>
  <c r="R25" i="20" s="1"/>
  <c r="F32" i="20"/>
  <c r="R32" i="20" s="1"/>
  <c r="F7" i="4"/>
  <c r="R7" i="4" s="1"/>
  <c r="F48" i="4"/>
  <c r="R48" i="4" s="1"/>
  <c r="F34" i="5"/>
  <c r="R34" i="5" s="1"/>
  <c r="F40" i="5"/>
  <c r="R40" i="5" s="1"/>
  <c r="F54" i="5"/>
  <c r="R54" i="5" s="1"/>
  <c r="F61" i="5"/>
  <c r="R61" i="5" s="1"/>
  <c r="F60" i="10"/>
  <c r="R60" i="10" s="1"/>
  <c r="F7" i="11"/>
  <c r="R7" i="11" s="1"/>
  <c r="F56" i="12"/>
  <c r="R56" i="12" s="1"/>
  <c r="F13" i="15"/>
  <c r="R13" i="15" s="1"/>
  <c r="F49" i="18"/>
  <c r="R49" i="18" s="1"/>
  <c r="F11" i="21"/>
  <c r="R11" i="21" s="1"/>
  <c r="F22" i="22"/>
  <c r="R22" i="22" s="1"/>
  <c r="F20" i="16"/>
  <c r="R20" i="16" s="1"/>
  <c r="F27" i="16"/>
  <c r="R27" i="16" s="1"/>
  <c r="F32" i="17"/>
  <c r="R32" i="17" s="1"/>
  <c r="F38" i="17"/>
  <c r="R38" i="17" s="1"/>
  <c r="F40" i="18"/>
  <c r="R40" i="18" s="1"/>
  <c r="F48" i="18"/>
  <c r="R48" i="18" s="1"/>
  <c r="F13" i="22"/>
  <c r="R13" i="22" s="1"/>
  <c r="F20" i="22"/>
  <c r="R20" i="22" s="1"/>
  <c r="F55" i="22"/>
  <c r="R55" i="22" s="1"/>
  <c r="F26" i="1"/>
  <c r="R26" i="1" s="1"/>
  <c r="F12" i="3"/>
  <c r="R12" i="3" s="1"/>
  <c r="F26" i="3"/>
  <c r="R26" i="3" s="1"/>
  <c r="F59" i="3"/>
  <c r="F46" i="4"/>
  <c r="R46" i="4" s="1"/>
  <c r="F19" i="5"/>
  <c r="R19" i="5" s="1"/>
  <c r="F39" i="5"/>
  <c r="R39" i="5" s="1"/>
  <c r="F59" i="5"/>
  <c r="R59" i="5" s="1"/>
  <c r="F13" i="7"/>
  <c r="R13" i="7" s="1"/>
  <c r="F20" i="7"/>
  <c r="R20" i="7" s="1"/>
  <c r="F40" i="7"/>
  <c r="R40" i="7" s="1"/>
  <c r="F54" i="7"/>
  <c r="R54" i="7" s="1"/>
  <c r="F41" i="8"/>
  <c r="R41" i="8" s="1"/>
  <c r="F55" i="8"/>
  <c r="R55" i="8" s="1"/>
  <c r="F8" i="9"/>
  <c r="R8" i="9" s="1"/>
  <c r="F15" i="9"/>
  <c r="R15" i="9" s="1"/>
  <c r="F36" i="9"/>
  <c r="R36" i="9" s="1"/>
  <c r="F51" i="9"/>
  <c r="R51" i="9" s="1"/>
  <c r="F25" i="10"/>
  <c r="R25" i="10" s="1"/>
  <c r="F38" i="10"/>
  <c r="R38" i="10" s="1"/>
  <c r="F44" i="10"/>
  <c r="R44" i="10" s="1"/>
  <c r="F58" i="10"/>
  <c r="R58" i="10" s="1"/>
  <c r="F33" i="11"/>
  <c r="R33" i="11" s="1"/>
  <c r="F52" i="11"/>
  <c r="R52" i="11" s="1"/>
  <c r="F33" i="12"/>
  <c r="R33" i="12" s="1"/>
  <c r="F41" i="12"/>
  <c r="R41" i="12" s="1"/>
  <c r="F49" i="12"/>
  <c r="R49" i="12" s="1"/>
  <c r="F8" i="13"/>
  <c r="F14" i="13"/>
  <c r="R14" i="13" s="1"/>
  <c r="F22" i="13"/>
  <c r="R22" i="13" s="1"/>
  <c r="F35" i="13"/>
  <c r="R35" i="13" s="1"/>
  <c r="F30" i="14"/>
  <c r="R30" i="14" s="1"/>
  <c r="F52" i="14"/>
  <c r="R52" i="14" s="1"/>
  <c r="F12" i="15"/>
  <c r="R12" i="15" s="1"/>
  <c r="F45" i="3"/>
  <c r="R45" i="3" s="1"/>
  <c r="F52" i="3"/>
  <c r="R52" i="3" s="1"/>
  <c r="F11" i="4"/>
  <c r="R11" i="4" s="1"/>
  <c r="F18" i="4"/>
  <c r="R18" i="4" s="1"/>
  <c r="F38" i="4"/>
  <c r="R38" i="4" s="1"/>
  <c r="F52" i="4"/>
  <c r="R52" i="4" s="1"/>
  <c r="F58" i="4"/>
  <c r="R58" i="4" s="1"/>
  <c r="F11" i="5"/>
  <c r="F45" i="5"/>
  <c r="R45" i="5" s="1"/>
  <c r="F52" i="5"/>
  <c r="R52" i="5" s="1"/>
  <c r="F11" i="6"/>
  <c r="R11" i="6" s="1"/>
  <c r="F33" i="7"/>
  <c r="R33" i="7" s="1"/>
  <c r="F19" i="8"/>
  <c r="R19" i="8" s="1"/>
  <c r="F33" i="8"/>
  <c r="R33" i="8" s="1"/>
  <c r="F22" i="9"/>
  <c r="R22" i="9" s="1"/>
  <c r="F28" i="9"/>
  <c r="R28" i="9" s="1"/>
  <c r="F56" i="9"/>
  <c r="R56" i="9" s="1"/>
  <c r="F15" i="10"/>
  <c r="R15" i="10" s="1"/>
  <c r="F24" i="10"/>
  <c r="R24" i="10" s="1"/>
  <c r="F30" i="10"/>
  <c r="R30" i="10" s="1"/>
  <c r="F11" i="11"/>
  <c r="R11" i="11" s="1"/>
  <c r="F18" i="11"/>
  <c r="R18" i="11" s="1"/>
  <c r="F38" i="11"/>
  <c r="R38" i="11" s="1"/>
  <c r="F44" i="11"/>
  <c r="R44" i="11" s="1"/>
  <c r="F57" i="11"/>
  <c r="R57" i="11" s="1"/>
  <c r="F18" i="12"/>
  <c r="R18" i="12" s="1"/>
  <c r="F22" i="14"/>
  <c r="R22" i="14" s="1"/>
  <c r="F19" i="16"/>
  <c r="R19" i="16" s="1"/>
  <c r="F26" i="16"/>
  <c r="R26" i="16" s="1"/>
  <c r="F55" i="16"/>
  <c r="R55" i="16" s="1"/>
  <c r="F8" i="17"/>
  <c r="R8" i="17" s="1"/>
  <c r="F42" i="17"/>
  <c r="R42" i="17" s="1"/>
  <c r="F56" i="17"/>
  <c r="R56" i="17" s="1"/>
  <c r="F46" i="18"/>
  <c r="R46" i="18" s="1"/>
  <c r="F49" i="19"/>
  <c r="R49" i="19" s="1"/>
  <c r="F55" i="19"/>
  <c r="R55" i="19" s="1"/>
  <c r="F9" i="21"/>
  <c r="R9" i="21" s="1"/>
  <c r="F50" i="21"/>
  <c r="R50" i="21" s="1"/>
  <c r="F19" i="22"/>
  <c r="R19" i="22" s="1"/>
  <c r="F14" i="23"/>
  <c r="R14" i="23" s="1"/>
  <c r="F22" i="23"/>
  <c r="F35" i="23"/>
  <c r="R35" i="23" s="1"/>
  <c r="F15" i="24"/>
  <c r="R15" i="24" s="1"/>
  <c r="F24" i="24"/>
  <c r="R24" i="24" s="1"/>
  <c r="F13" i="5"/>
  <c r="R13" i="5" s="1"/>
  <c r="F20" i="5"/>
  <c r="R20" i="5" s="1"/>
  <c r="F28" i="5"/>
  <c r="R28" i="5" s="1"/>
  <c r="F43" i="5"/>
  <c r="R43" i="5" s="1"/>
  <c r="F51" i="5"/>
  <c r="R51" i="5" s="1"/>
  <c r="F58" i="5"/>
  <c r="R58" i="5" s="1"/>
  <c r="F40" i="8"/>
  <c r="R40" i="8" s="1"/>
  <c r="F48" i="9"/>
  <c r="R48" i="9" s="1"/>
  <c r="F51" i="11"/>
  <c r="R51" i="11" s="1"/>
  <c r="F10" i="1"/>
  <c r="R10" i="1" s="1"/>
  <c r="F7" i="3"/>
  <c r="R7" i="3" s="1"/>
  <c r="F27" i="3"/>
  <c r="R27" i="3" s="1"/>
  <c r="F40" i="3"/>
  <c r="R40" i="3" s="1"/>
  <c r="F49" i="3"/>
  <c r="R49" i="3" s="1"/>
  <c r="F30" i="4"/>
  <c r="R30" i="4" s="1"/>
  <c r="F59" i="4"/>
  <c r="R59" i="4" s="1"/>
  <c r="F27" i="5"/>
  <c r="R27" i="5" s="1"/>
  <c r="F57" i="5"/>
  <c r="R57" i="5" s="1"/>
  <c r="F52" i="6"/>
  <c r="R52" i="6" s="1"/>
  <c r="F32" i="8"/>
  <c r="R32" i="8" s="1"/>
  <c r="F48" i="8"/>
  <c r="R48" i="8" s="1"/>
  <c r="F54" i="8"/>
  <c r="R54" i="8" s="1"/>
  <c r="R41" i="9"/>
  <c r="F54" i="9"/>
  <c r="R54" i="9" s="1"/>
  <c r="F32" i="10"/>
  <c r="R32" i="10" s="1"/>
  <c r="F45" i="10"/>
  <c r="R45" i="10" s="1"/>
  <c r="F14" i="11"/>
  <c r="R14" i="11" s="1"/>
  <c r="F20" i="11"/>
  <c r="R20" i="11" s="1"/>
  <c r="F29" i="11"/>
  <c r="R29" i="11" s="1"/>
  <c r="F50" i="11"/>
  <c r="R50" i="11" s="1"/>
  <c r="F25" i="1"/>
  <c r="R25" i="1" s="1"/>
  <c r="F43" i="1"/>
  <c r="R43" i="1" s="1"/>
  <c r="F37" i="1"/>
  <c r="R37" i="1" s="1"/>
  <c r="F52" i="1"/>
  <c r="R52" i="1" s="1"/>
  <c r="F11" i="3"/>
  <c r="R11" i="3" s="1"/>
  <c r="F18" i="3"/>
  <c r="R18" i="3" s="1"/>
  <c r="F32" i="3"/>
  <c r="R32" i="3" s="1"/>
  <c r="F38" i="3"/>
  <c r="F14" i="4"/>
  <c r="R14" i="4" s="1"/>
  <c r="F20" i="4"/>
  <c r="R20" i="4" s="1"/>
  <c r="F28" i="4"/>
  <c r="R28" i="4" s="1"/>
  <c r="F34" i="4"/>
  <c r="R34" i="4" s="1"/>
  <c r="F40" i="4"/>
  <c r="R40" i="4" s="1"/>
  <c r="F17" i="5"/>
  <c r="R17" i="5" s="1"/>
  <c r="F26" i="5"/>
  <c r="R26" i="5" s="1"/>
  <c r="F48" i="5"/>
  <c r="R48" i="5" s="1"/>
  <c r="F56" i="5"/>
  <c r="R56" i="5" s="1"/>
  <c r="F28" i="6"/>
  <c r="R28" i="6" s="1"/>
  <c r="F35" i="6"/>
  <c r="R35" i="6" s="1"/>
  <c r="F11" i="7"/>
  <c r="R11" i="7" s="1"/>
  <c r="F41" i="7"/>
  <c r="R41" i="7" s="1"/>
  <c r="F49" i="7"/>
  <c r="R49" i="7" s="1"/>
  <c r="F55" i="7"/>
  <c r="R55" i="7" s="1"/>
  <c r="F7" i="8"/>
  <c r="R7" i="8" s="1"/>
  <c r="F13" i="8"/>
  <c r="R13" i="8" s="1"/>
  <c r="F22" i="8"/>
  <c r="R22" i="8" s="1"/>
  <c r="F23" i="8"/>
  <c r="R23" i="8" s="1"/>
  <c r="F53" i="8"/>
  <c r="R53" i="8" s="1"/>
  <c r="F13" i="9"/>
  <c r="R13" i="9" s="1"/>
  <c r="F29" i="9"/>
  <c r="R29" i="9" s="1"/>
  <c r="F59" i="9"/>
  <c r="R59" i="9" s="1"/>
  <c r="F22" i="10"/>
  <c r="R22" i="10" s="1"/>
  <c r="F27" i="10"/>
  <c r="R27" i="10" s="1"/>
  <c r="F36" i="10"/>
  <c r="R36" i="10" s="1"/>
  <c r="F43" i="10"/>
  <c r="R43" i="10" s="1"/>
  <c r="F51" i="10"/>
  <c r="R51" i="10" s="1"/>
  <c r="F10" i="11"/>
  <c r="R10" i="11" s="1"/>
  <c r="F19" i="11"/>
  <c r="R19" i="11" s="1"/>
  <c r="F40" i="11"/>
  <c r="R40" i="11" s="1"/>
  <c r="F49" i="11"/>
  <c r="R49" i="11" s="1"/>
  <c r="F13" i="12"/>
  <c r="R13" i="12" s="1"/>
  <c r="F14" i="3"/>
  <c r="R14" i="3" s="1"/>
  <c r="F15" i="3"/>
  <c r="R15" i="3" s="1"/>
  <c r="F23" i="3"/>
  <c r="R23" i="3" s="1"/>
  <c r="F35" i="3"/>
  <c r="R35" i="3" s="1"/>
  <c r="F36" i="3"/>
  <c r="R36" i="3" s="1"/>
  <c r="F51" i="3"/>
  <c r="R51" i="3" s="1"/>
  <c r="F19" i="4"/>
  <c r="R19" i="4" s="1"/>
  <c r="F26" i="4"/>
  <c r="R26" i="4" s="1"/>
  <c r="F55" i="4"/>
  <c r="R55" i="4" s="1"/>
  <c r="F61" i="4"/>
  <c r="R61" i="4" s="1"/>
  <c r="F7" i="5"/>
  <c r="R7" i="5" s="1"/>
  <c r="F15" i="5"/>
  <c r="R15" i="5" s="1"/>
  <c r="F37" i="5"/>
  <c r="R37" i="5" s="1"/>
  <c r="F46" i="5"/>
  <c r="R46" i="5" s="1"/>
  <c r="F32" i="6"/>
  <c r="R32" i="6" s="1"/>
  <c r="F49" i="6"/>
  <c r="R49" i="6" s="1"/>
  <c r="F55" i="6"/>
  <c r="R55" i="6" s="1"/>
  <c r="F24" i="7"/>
  <c r="R24" i="7" s="1"/>
  <c r="F45" i="7"/>
  <c r="F46" i="7"/>
  <c r="R46" i="7" s="1"/>
  <c r="F52" i="7"/>
  <c r="R52" i="7" s="1"/>
  <c r="F58" i="7"/>
  <c r="R58" i="7" s="1"/>
  <c r="F12" i="8"/>
  <c r="R12" i="8" s="1"/>
  <c r="F27" i="8"/>
  <c r="R27" i="8" s="1"/>
  <c r="F28" i="8"/>
  <c r="R28" i="8" s="1"/>
  <c r="F34" i="8"/>
  <c r="R34" i="8" s="1"/>
  <c r="F42" i="8"/>
  <c r="R42" i="8" s="1"/>
  <c r="R52" i="8"/>
  <c r="F58" i="8"/>
  <c r="R58" i="8" s="1"/>
  <c r="F19" i="9"/>
  <c r="R19" i="9" s="1"/>
  <c r="F34" i="9"/>
  <c r="R34" i="9" s="1"/>
  <c r="F35" i="9"/>
  <c r="R35" i="9" s="1"/>
  <c r="F50" i="9"/>
  <c r="R50" i="9" s="1"/>
  <c r="F10" i="10"/>
  <c r="R10" i="10" s="1"/>
  <c r="F11" i="10"/>
  <c r="R11" i="10" s="1"/>
  <c r="F26" i="10"/>
  <c r="R26" i="10" s="1"/>
  <c r="F41" i="10"/>
  <c r="R41" i="10" s="1"/>
  <c r="F47" i="10"/>
  <c r="R47" i="10" s="1"/>
  <c r="F9" i="11"/>
  <c r="R9" i="11" s="1"/>
  <c r="F30" i="11"/>
  <c r="R30" i="11" s="1"/>
  <c r="F39" i="11"/>
  <c r="R39" i="11" s="1"/>
  <c r="F10" i="12"/>
  <c r="R10" i="12" s="1"/>
  <c r="F8" i="12"/>
  <c r="R8" i="12" s="1"/>
  <c r="F15" i="12"/>
  <c r="R15" i="12" s="1"/>
  <c r="F24" i="12"/>
  <c r="R24" i="12" s="1"/>
  <c r="F48" i="12"/>
  <c r="R48" i="12" s="1"/>
  <c r="F54" i="12"/>
  <c r="R54" i="12" s="1"/>
  <c r="F15" i="13"/>
  <c r="R15" i="13" s="1"/>
  <c r="F28" i="13"/>
  <c r="R28" i="13" s="1"/>
  <c r="F29" i="13"/>
  <c r="R29" i="13" s="1"/>
  <c r="F10" i="14"/>
  <c r="R10" i="14" s="1"/>
  <c r="F28" i="14"/>
  <c r="R28" i="14" s="1"/>
  <c r="F37" i="14"/>
  <c r="R37" i="14" s="1"/>
  <c r="F18" i="15"/>
  <c r="R18" i="15" s="1"/>
  <c r="F26" i="15"/>
  <c r="R26" i="15" s="1"/>
  <c r="F32" i="15"/>
  <c r="R32" i="15" s="1"/>
  <c r="F33" i="15"/>
  <c r="R33" i="15" s="1"/>
  <c r="F39" i="15"/>
  <c r="R39" i="15" s="1"/>
  <c r="F45" i="15"/>
  <c r="R45" i="15" s="1"/>
  <c r="F46" i="15"/>
  <c r="R46" i="15" s="1"/>
  <c r="F52" i="15"/>
  <c r="R52" i="15" s="1"/>
  <c r="F53" i="15"/>
  <c r="R53" i="15" s="1"/>
  <c r="F59" i="15"/>
  <c r="R59" i="15" s="1"/>
  <c r="F34" i="16"/>
  <c r="R34" i="16" s="1"/>
  <c r="F35" i="16"/>
  <c r="R35" i="16" s="1"/>
  <c r="F40" i="16"/>
  <c r="R40" i="16" s="1"/>
  <c r="F49" i="16"/>
  <c r="R49" i="16" s="1"/>
  <c r="F50" i="16"/>
  <c r="R50" i="16" s="1"/>
  <c r="F56" i="16"/>
  <c r="R56" i="16" s="1"/>
  <c r="F33" i="17"/>
  <c r="R33" i="17" s="1"/>
  <c r="F48" i="17"/>
  <c r="R48" i="17" s="1"/>
  <c r="F55" i="17"/>
  <c r="R55" i="17" s="1"/>
  <c r="F10" i="18"/>
  <c r="R10" i="18" s="1"/>
  <c r="F55" i="18"/>
  <c r="R55" i="18" s="1"/>
  <c r="F7" i="19"/>
  <c r="R7" i="19" s="1"/>
  <c r="F8" i="19"/>
  <c r="R8" i="19" s="1"/>
  <c r="F24" i="19"/>
  <c r="R24" i="19" s="1"/>
  <c r="F38" i="19"/>
  <c r="R38" i="19" s="1"/>
  <c r="F14" i="20"/>
  <c r="R14" i="20" s="1"/>
  <c r="F22" i="20"/>
  <c r="R22" i="20" s="1"/>
  <c r="F27" i="20"/>
  <c r="R27" i="20" s="1"/>
  <c r="F35" i="20"/>
  <c r="R35" i="20" s="1"/>
  <c r="F40" i="20"/>
  <c r="R40" i="20" s="1"/>
  <c r="F41" i="20"/>
  <c r="R41" i="20" s="1"/>
  <c r="F47" i="20"/>
  <c r="R47" i="20" s="1"/>
  <c r="F10" i="21"/>
  <c r="R10" i="21" s="1"/>
  <c r="F18" i="21"/>
  <c r="R18" i="21" s="1"/>
  <c r="F32" i="21"/>
  <c r="R32" i="21" s="1"/>
  <c r="F49" i="21"/>
  <c r="R49" i="21" s="1"/>
  <c r="F57" i="21"/>
  <c r="R57" i="21" s="1"/>
  <c r="F58" i="21"/>
  <c r="R58" i="21" s="1"/>
  <c r="F28" i="22"/>
  <c r="R28" i="22" s="1"/>
  <c r="F35" i="22"/>
  <c r="R35" i="22" s="1"/>
  <c r="F36" i="22"/>
  <c r="R36" i="22" s="1"/>
  <c r="F58" i="22"/>
  <c r="F11" i="23"/>
  <c r="R11" i="23" s="1"/>
  <c r="F12" i="23"/>
  <c r="R12" i="23" s="1"/>
  <c r="F18" i="23"/>
  <c r="R18" i="23" s="1"/>
  <c r="F25" i="23"/>
  <c r="R25" i="23" s="1"/>
  <c r="F32" i="23"/>
  <c r="R32" i="23" s="1"/>
  <c r="F9" i="24"/>
  <c r="R9" i="24" s="1"/>
  <c r="F26" i="24"/>
  <c r="F35" i="24"/>
  <c r="R35" i="24" s="1"/>
  <c r="F41" i="24"/>
  <c r="R41" i="24" s="1"/>
  <c r="F57" i="24"/>
  <c r="R57" i="24" s="1"/>
  <c r="F34" i="22"/>
  <c r="R34" i="22" s="1"/>
  <c r="F40" i="22"/>
  <c r="R40" i="22" s="1"/>
  <c r="F22" i="12"/>
  <c r="R22" i="12" s="1"/>
  <c r="F29" i="12"/>
  <c r="R29" i="12" s="1"/>
  <c r="F61" i="12"/>
  <c r="R61" i="12" s="1"/>
  <c r="F41" i="13"/>
  <c r="R41" i="13" s="1"/>
  <c r="F49" i="13"/>
  <c r="R49" i="13" s="1"/>
  <c r="F55" i="13"/>
  <c r="R55" i="13" s="1"/>
  <c r="F8" i="14"/>
  <c r="R8" i="14" s="1"/>
  <c r="F17" i="14"/>
  <c r="R17" i="14" s="1"/>
  <c r="F34" i="14"/>
  <c r="R34" i="14" s="1"/>
  <c r="F41" i="14"/>
  <c r="R41" i="14" s="1"/>
  <c r="F55" i="14"/>
  <c r="R55" i="14" s="1"/>
  <c r="F15" i="15"/>
  <c r="R15" i="15" s="1"/>
  <c r="F24" i="15"/>
  <c r="R24" i="15" s="1"/>
  <c r="F25" i="16"/>
  <c r="R25" i="16" s="1"/>
  <c r="F39" i="16"/>
  <c r="R39" i="16" s="1"/>
  <c r="F23" i="17"/>
  <c r="R23" i="17" s="1"/>
  <c r="F37" i="17"/>
  <c r="R37" i="17" s="1"/>
  <c r="F53" i="17"/>
  <c r="R53" i="17" s="1"/>
  <c r="F61" i="17"/>
  <c r="R61" i="17" s="1"/>
  <c r="F14" i="18"/>
  <c r="R14" i="18" s="1"/>
  <c r="F28" i="19"/>
  <c r="R28" i="19" s="1"/>
  <c r="F43" i="19"/>
  <c r="R43" i="19" s="1"/>
  <c r="F58" i="19"/>
  <c r="R58" i="19" s="1"/>
  <c r="F12" i="20"/>
  <c r="R12" i="20" s="1"/>
  <c r="F26" i="20"/>
  <c r="R26" i="20" s="1"/>
  <c r="F45" i="20"/>
  <c r="R45" i="20" s="1"/>
  <c r="F8" i="21"/>
  <c r="R8" i="21" s="1"/>
  <c r="F23" i="21"/>
  <c r="R23" i="21" s="1"/>
  <c r="F37" i="21"/>
  <c r="R37" i="21" s="1"/>
  <c r="F47" i="21"/>
  <c r="R47" i="21" s="1"/>
  <c r="F18" i="22"/>
  <c r="R18" i="22" s="1"/>
  <c r="F26" i="22"/>
  <c r="R26" i="22" s="1"/>
  <c r="F46" i="24"/>
  <c r="R46" i="24" s="1"/>
  <c r="F20" i="12"/>
  <c r="R20" i="12" s="1"/>
  <c r="F28" i="12"/>
  <c r="R28" i="12" s="1"/>
  <c r="F12" i="13"/>
  <c r="R12" i="13" s="1"/>
  <c r="F26" i="13"/>
  <c r="R26" i="13" s="1"/>
  <c r="F24" i="14"/>
  <c r="R24" i="14" s="1"/>
  <c r="F47" i="14"/>
  <c r="R47" i="14" s="1"/>
  <c r="F54" i="14"/>
  <c r="R54" i="14" s="1"/>
  <c r="F8" i="15"/>
  <c r="R8" i="15" s="1"/>
  <c r="F29" i="15"/>
  <c r="R29" i="15" s="1"/>
  <c r="F35" i="15"/>
  <c r="R35" i="15" s="1"/>
  <c r="F36" i="15"/>
  <c r="R36" i="15" s="1"/>
  <c r="F41" i="15"/>
  <c r="R41" i="15" s="1"/>
  <c r="F42" i="15"/>
  <c r="R42" i="15" s="1"/>
  <c r="F50" i="15"/>
  <c r="R50" i="15" s="1"/>
  <c r="F56" i="15"/>
  <c r="R56" i="15" s="1"/>
  <c r="F8" i="16"/>
  <c r="R8" i="16" s="1"/>
  <c r="F9" i="16"/>
  <c r="R9" i="16" s="1"/>
  <c r="F46" i="16"/>
  <c r="R46" i="16" s="1"/>
  <c r="F52" i="16"/>
  <c r="R52" i="16" s="1"/>
  <c r="F58" i="16"/>
  <c r="R58" i="16" s="1"/>
  <c r="F59" i="16"/>
  <c r="R59" i="16" s="1"/>
  <c r="F20" i="17"/>
  <c r="R20" i="17" s="1"/>
  <c r="F22" i="17"/>
  <c r="F35" i="17"/>
  <c r="R35" i="17" s="1"/>
  <c r="F36" i="17"/>
  <c r="R36" i="17" s="1"/>
  <c r="F52" i="17"/>
  <c r="R52" i="17" s="1"/>
  <c r="F29" i="18"/>
  <c r="R29" i="18" s="1"/>
  <c r="F19" i="19"/>
  <c r="R19" i="19" s="1"/>
  <c r="F35" i="19"/>
  <c r="R35" i="19" s="1"/>
  <c r="F40" i="19"/>
  <c r="R40" i="19" s="1"/>
  <c r="F50" i="19"/>
  <c r="R50" i="19" s="1"/>
  <c r="F57" i="19"/>
  <c r="R57" i="19" s="1"/>
  <c r="F51" i="20"/>
  <c r="R51" i="20" s="1"/>
  <c r="F52" i="20"/>
  <c r="R52" i="20" s="1"/>
  <c r="F7" i="21"/>
  <c r="R7" i="21" s="1"/>
  <c r="F22" i="21"/>
  <c r="R22" i="21" s="1"/>
  <c r="F28" i="21"/>
  <c r="R28" i="21" s="1"/>
  <c r="F36" i="21"/>
  <c r="R36" i="21" s="1"/>
  <c r="F44" i="21"/>
  <c r="R44" i="21" s="1"/>
  <c r="F45" i="21"/>
  <c r="R45" i="21" s="1"/>
  <c r="F9" i="22"/>
  <c r="R9" i="22" s="1"/>
  <c r="F17" i="22"/>
  <c r="R17" i="22" s="1"/>
  <c r="F39" i="22"/>
  <c r="R39" i="22" s="1"/>
  <c r="F54" i="22"/>
  <c r="R54" i="22" s="1"/>
  <c r="F61" i="22"/>
  <c r="R61" i="22" s="1"/>
  <c r="F23" i="23"/>
  <c r="R23" i="23" s="1"/>
  <c r="F28" i="23"/>
  <c r="R28" i="23" s="1"/>
  <c r="F29" i="23"/>
  <c r="R29" i="23" s="1"/>
  <c r="F37" i="23"/>
  <c r="R37" i="23" s="1"/>
  <c r="F51" i="23"/>
  <c r="R51" i="23" s="1"/>
  <c r="F52" i="23"/>
  <c r="F57" i="23"/>
  <c r="R57" i="23" s="1"/>
  <c r="F23" i="24"/>
  <c r="R23" i="24" s="1"/>
  <c r="F45" i="24"/>
  <c r="R45" i="24" s="1"/>
  <c r="F54" i="24"/>
  <c r="R54" i="24" s="1"/>
  <c r="F61" i="24"/>
  <c r="R61" i="24" s="1"/>
  <c r="F27" i="12"/>
  <c r="R27" i="12" s="1"/>
  <c r="F34" i="12"/>
  <c r="R34" i="12" s="1"/>
  <c r="F42" i="12"/>
  <c r="R42" i="12" s="1"/>
  <c r="F50" i="12"/>
  <c r="R50" i="12" s="1"/>
  <c r="F17" i="13"/>
  <c r="R17" i="13" s="1"/>
  <c r="F18" i="13"/>
  <c r="R18" i="13" s="1"/>
  <c r="F32" i="13"/>
  <c r="R32" i="13" s="1"/>
  <c r="F39" i="13"/>
  <c r="R39" i="13" s="1"/>
  <c r="F53" i="13"/>
  <c r="R53" i="13" s="1"/>
  <c r="F13" i="14"/>
  <c r="R13" i="14" s="1"/>
  <c r="F38" i="14"/>
  <c r="R38" i="14" s="1"/>
  <c r="F39" i="14"/>
  <c r="F60" i="14"/>
  <c r="R60" i="14" s="1"/>
  <c r="F27" i="15"/>
  <c r="R27" i="15" s="1"/>
  <c r="F34" i="15"/>
  <c r="R34" i="15" s="1"/>
  <c r="F40" i="15"/>
  <c r="R40" i="15" s="1"/>
  <c r="F48" i="15"/>
  <c r="R48" i="15" s="1"/>
  <c r="F54" i="15"/>
  <c r="R54" i="15" s="1"/>
  <c r="F61" i="15"/>
  <c r="R61" i="15" s="1"/>
  <c r="F7" i="16"/>
  <c r="R7" i="16" s="1"/>
  <c r="F15" i="16"/>
  <c r="R15" i="16" s="1"/>
  <c r="F22" i="16"/>
  <c r="R22" i="16" s="1"/>
  <c r="F28" i="16"/>
  <c r="R28" i="16" s="1"/>
  <c r="F29" i="16"/>
  <c r="R29" i="16" s="1"/>
  <c r="F45" i="16"/>
  <c r="R45" i="16" s="1"/>
  <c r="F41" i="18"/>
  <c r="R41" i="18" s="1"/>
  <c r="F30" i="20"/>
  <c r="R30" i="20" s="1"/>
  <c r="F37" i="20"/>
  <c r="R37" i="20" s="1"/>
  <c r="F14" i="22"/>
  <c r="F45" i="22"/>
  <c r="F37" i="24"/>
  <c r="R37" i="24" s="1"/>
  <c r="F43" i="24"/>
  <c r="R43" i="24" s="1"/>
  <c r="F53" i="24"/>
  <c r="R53" i="24" s="1"/>
  <c r="F58" i="24"/>
  <c r="R58" i="24" s="1"/>
  <c r="F13" i="3"/>
  <c r="R13" i="3" s="1"/>
  <c r="F24" i="3"/>
  <c r="R24" i="3" s="1"/>
  <c r="F56" i="3"/>
  <c r="R56" i="3" s="1"/>
  <c r="F10" i="4"/>
  <c r="R10" i="4" s="1"/>
  <c r="F18" i="8"/>
  <c r="R18" i="8" s="1"/>
  <c r="F49" i="8"/>
  <c r="R49" i="8" s="1"/>
  <c r="F25" i="9"/>
  <c r="R25" i="9" s="1"/>
  <c r="F55" i="9"/>
  <c r="R55" i="9" s="1"/>
  <c r="F53" i="1"/>
  <c r="R53" i="1" s="1"/>
  <c r="F10" i="3"/>
  <c r="R10" i="3" s="1"/>
  <c r="F20" i="3"/>
  <c r="R20" i="3" s="1"/>
  <c r="F46" i="3"/>
  <c r="R46" i="3" s="1"/>
  <c r="F35" i="4"/>
  <c r="R35" i="4" s="1"/>
  <c r="F42" i="4"/>
  <c r="R42" i="4" s="1"/>
  <c r="F51" i="4"/>
  <c r="R51" i="4" s="1"/>
  <c r="F8" i="8"/>
  <c r="R8" i="8" s="1"/>
  <c r="F38" i="8"/>
  <c r="R38" i="8" s="1"/>
  <c r="F14" i="9"/>
  <c r="R14" i="9" s="1"/>
  <c r="F45" i="9"/>
  <c r="R45" i="9" s="1"/>
  <c r="F9" i="3"/>
  <c r="R9" i="3" s="1"/>
  <c r="F19" i="3"/>
  <c r="R19" i="3" s="1"/>
  <c r="R38" i="3"/>
  <c r="F25" i="5"/>
  <c r="R25" i="5" s="1"/>
  <c r="F55" i="5"/>
  <c r="R55" i="5" s="1"/>
  <c r="R28" i="3"/>
  <c r="F24" i="5"/>
  <c r="R24" i="5" s="1"/>
  <c r="F12" i="6"/>
  <c r="R12" i="6" s="1"/>
  <c r="F24" i="6"/>
  <c r="R24" i="6" s="1"/>
  <c r="F33" i="6"/>
  <c r="R33" i="6" s="1"/>
  <c r="F43" i="6"/>
  <c r="R43" i="6" s="1"/>
  <c r="F53" i="6"/>
  <c r="R53" i="6" s="1"/>
  <c r="F9" i="7"/>
  <c r="R9" i="7" s="1"/>
  <c r="F19" i="7"/>
  <c r="R19" i="7" s="1"/>
  <c r="F29" i="7"/>
  <c r="R29" i="7" s="1"/>
  <c r="F37" i="7"/>
  <c r="R37" i="7" s="1"/>
  <c r="F53" i="7"/>
  <c r="R53" i="7" s="1"/>
  <c r="F61" i="7"/>
  <c r="R61" i="7" s="1"/>
  <c r="F17" i="8"/>
  <c r="R17" i="8" s="1"/>
  <c r="F37" i="8"/>
  <c r="R37" i="8" s="1"/>
  <c r="F57" i="8"/>
  <c r="R57" i="8" s="1"/>
  <c r="F24" i="9"/>
  <c r="R24" i="9" s="1"/>
  <c r="F43" i="9"/>
  <c r="R43" i="9" s="1"/>
  <c r="F19" i="10"/>
  <c r="R19" i="10" s="1"/>
  <c r="F29" i="10"/>
  <c r="R29" i="10" s="1"/>
  <c r="F39" i="10"/>
  <c r="R39" i="10" s="1"/>
  <c r="F49" i="10"/>
  <c r="R49" i="10" s="1"/>
  <c r="F12" i="11"/>
  <c r="R12" i="11" s="1"/>
  <c r="F34" i="3"/>
  <c r="R34" i="3" s="1"/>
  <c r="F43" i="3"/>
  <c r="R43" i="3" s="1"/>
  <c r="F54" i="3"/>
  <c r="R54" i="3" s="1"/>
  <c r="F9" i="4"/>
  <c r="R9" i="4" s="1"/>
  <c r="F17" i="4"/>
  <c r="R17" i="4" s="1"/>
  <c r="F25" i="4"/>
  <c r="R25" i="4" s="1"/>
  <c r="F33" i="4"/>
  <c r="R33" i="4" s="1"/>
  <c r="F50" i="4"/>
  <c r="R50" i="4" s="1"/>
  <c r="F57" i="4"/>
  <c r="R57" i="4" s="1"/>
  <c r="F12" i="5"/>
  <c r="R12" i="5" s="1"/>
  <c r="F23" i="5"/>
  <c r="R23" i="5" s="1"/>
  <c r="F33" i="5"/>
  <c r="R33" i="5" s="1"/>
  <c r="F42" i="5"/>
  <c r="R42" i="5" s="1"/>
  <c r="F53" i="5"/>
  <c r="R53" i="5" s="1"/>
  <c r="F10" i="6"/>
  <c r="R10" i="6" s="1"/>
  <c r="F20" i="6"/>
  <c r="R20" i="6" s="1"/>
  <c r="F40" i="6"/>
  <c r="R40" i="6" s="1"/>
  <c r="F61" i="6"/>
  <c r="R61" i="6" s="1"/>
  <c r="F7" i="7"/>
  <c r="R7" i="7" s="1"/>
  <c r="F17" i="7"/>
  <c r="R17" i="7" s="1"/>
  <c r="F27" i="7"/>
  <c r="R27" i="7" s="1"/>
  <c r="F36" i="7"/>
  <c r="R36" i="7" s="1"/>
  <c r="F43" i="7"/>
  <c r="R43" i="7" s="1"/>
  <c r="F59" i="7"/>
  <c r="R59" i="7" s="1"/>
  <c r="F15" i="8"/>
  <c r="R15" i="8" s="1"/>
  <c r="F26" i="8"/>
  <c r="R26" i="8" s="1"/>
  <c r="F36" i="8"/>
  <c r="R36" i="8" s="1"/>
  <c r="F46" i="8"/>
  <c r="R46" i="8" s="1"/>
  <c r="F56" i="8"/>
  <c r="R56" i="8" s="1"/>
  <c r="F12" i="9"/>
  <c r="R12" i="9" s="1"/>
  <c r="F20" i="9"/>
  <c r="R20" i="9" s="1"/>
  <c r="F23" i="9"/>
  <c r="R23" i="9" s="1"/>
  <c r="F33" i="9"/>
  <c r="R33" i="9" s="1"/>
  <c r="F40" i="9"/>
  <c r="R40" i="9" s="1"/>
  <c r="F42" i="9"/>
  <c r="R42" i="9" s="1"/>
  <c r="F53" i="9"/>
  <c r="R53" i="9" s="1"/>
  <c r="F61" i="9"/>
  <c r="R61" i="9" s="1"/>
  <c r="F7" i="10"/>
  <c r="R7" i="10" s="1"/>
  <c r="F9" i="10"/>
  <c r="R9" i="10" s="1"/>
  <c r="F17" i="10"/>
  <c r="R17" i="10" s="1"/>
  <c r="F37" i="10"/>
  <c r="R37" i="10" s="1"/>
  <c r="F56" i="10"/>
  <c r="R56" i="10" s="1"/>
  <c r="F27" i="11"/>
  <c r="R27" i="11" s="1"/>
  <c r="F33" i="3"/>
  <c r="R33" i="3" s="1"/>
  <c r="F42" i="3"/>
  <c r="R42" i="3" s="1"/>
  <c r="F53" i="3"/>
  <c r="R53" i="3" s="1"/>
  <c r="F61" i="3"/>
  <c r="R61" i="3" s="1"/>
  <c r="F13" i="4"/>
  <c r="R13" i="4" s="1"/>
  <c r="F15" i="4"/>
  <c r="R15" i="4" s="1"/>
  <c r="F24" i="4"/>
  <c r="R24" i="4" s="1"/>
  <c r="F32" i="4"/>
  <c r="R32" i="4" s="1"/>
  <c r="F39" i="4"/>
  <c r="R39" i="4" s="1"/>
  <c r="F54" i="4"/>
  <c r="R54" i="4" s="1"/>
  <c r="F56" i="4"/>
  <c r="R56" i="4" s="1"/>
  <c r="F30" i="5"/>
  <c r="R30" i="5" s="1"/>
  <c r="F7" i="6"/>
  <c r="R7" i="6" s="1"/>
  <c r="F18" i="6"/>
  <c r="R18" i="6" s="1"/>
  <c r="F19" i="6"/>
  <c r="R19" i="6" s="1"/>
  <c r="F30" i="6"/>
  <c r="R30" i="6" s="1"/>
  <c r="F38" i="6"/>
  <c r="R38" i="6" s="1"/>
  <c r="F39" i="6"/>
  <c r="R39" i="6" s="1"/>
  <c r="F51" i="6"/>
  <c r="R51" i="6" s="1"/>
  <c r="F58" i="6"/>
  <c r="R58" i="6" s="1"/>
  <c r="F59" i="6"/>
  <c r="R59" i="6" s="1"/>
  <c r="F15" i="7"/>
  <c r="R15" i="7" s="1"/>
  <c r="F26" i="7"/>
  <c r="R26" i="7" s="1"/>
  <c r="F34" i="7"/>
  <c r="R34" i="7" s="1"/>
  <c r="F42" i="7"/>
  <c r="R42" i="7" s="1"/>
  <c r="F51" i="7"/>
  <c r="R51" i="7" s="1"/>
  <c r="F24" i="8"/>
  <c r="R24" i="8" s="1"/>
  <c r="F43" i="8"/>
  <c r="R43" i="8" s="1"/>
  <c r="F10" i="9"/>
  <c r="R10" i="9" s="1"/>
  <c r="F13" i="10"/>
  <c r="R13" i="10" s="1"/>
  <c r="F34" i="10"/>
  <c r="R34" i="10" s="1"/>
  <c r="F17" i="11"/>
  <c r="R17" i="11" s="1"/>
  <c r="R49" i="4"/>
  <c r="R11" i="5"/>
  <c r="F29" i="3"/>
  <c r="R29" i="3" s="1"/>
  <c r="F39" i="3"/>
  <c r="R39" i="3" s="1"/>
  <c r="F50" i="3"/>
  <c r="R50" i="3" s="1"/>
  <c r="R59" i="3"/>
  <c r="F12" i="4"/>
  <c r="R12" i="4" s="1"/>
  <c r="F27" i="4"/>
  <c r="R27" i="4" s="1"/>
  <c r="F29" i="4"/>
  <c r="R29" i="4" s="1"/>
  <c r="F37" i="4"/>
  <c r="R37" i="4" s="1"/>
  <c r="F45" i="4"/>
  <c r="R45" i="4" s="1"/>
  <c r="F53" i="4"/>
  <c r="R53" i="4" s="1"/>
  <c r="F17" i="6"/>
  <c r="R17" i="6" s="1"/>
  <c r="F25" i="6"/>
  <c r="R25" i="6" s="1"/>
  <c r="F26" i="6"/>
  <c r="R26" i="6" s="1"/>
  <c r="F37" i="6"/>
  <c r="R37" i="6" s="1"/>
  <c r="F45" i="6"/>
  <c r="R45" i="6" s="1"/>
  <c r="F46" i="6"/>
  <c r="R46" i="6" s="1"/>
  <c r="F57" i="6"/>
  <c r="R57" i="6" s="1"/>
  <c r="F12" i="7"/>
  <c r="R12" i="7" s="1"/>
  <c r="F23" i="7"/>
  <c r="R23" i="7" s="1"/>
  <c r="F38" i="7"/>
  <c r="R38" i="7" s="1"/>
  <c r="F39" i="7"/>
  <c r="R39" i="7" s="1"/>
  <c r="F48" i="7"/>
  <c r="R48" i="7" s="1"/>
  <c r="F56" i="7"/>
  <c r="R56" i="7" s="1"/>
  <c r="F10" i="8"/>
  <c r="R10" i="8" s="1"/>
  <c r="F30" i="8"/>
  <c r="R30" i="8" s="1"/>
  <c r="F51" i="8"/>
  <c r="R51" i="8" s="1"/>
  <c r="F17" i="9"/>
  <c r="R17" i="9" s="1"/>
  <c r="F37" i="9"/>
  <c r="R37" i="9" s="1"/>
  <c r="F57" i="9"/>
  <c r="R57" i="9" s="1"/>
  <c r="F12" i="10"/>
  <c r="R12" i="10" s="1"/>
  <c r="F20" i="10"/>
  <c r="R20" i="10" s="1"/>
  <c r="F23" i="10"/>
  <c r="R23" i="10" s="1"/>
  <c r="F33" i="10"/>
  <c r="R33" i="10" s="1"/>
  <c r="F40" i="10"/>
  <c r="R40" i="10" s="1"/>
  <c r="F42" i="10"/>
  <c r="R42" i="10" s="1"/>
  <c r="F52" i="10"/>
  <c r="R52" i="10" s="1"/>
  <c r="R54" i="10"/>
  <c r="F13" i="11"/>
  <c r="R13" i="11" s="1"/>
  <c r="F15" i="11"/>
  <c r="R15" i="11" s="1"/>
  <c r="F53" i="10"/>
  <c r="R53" i="10" s="1"/>
  <c r="F55" i="10"/>
  <c r="R55" i="10" s="1"/>
  <c r="F12" i="12"/>
  <c r="R12" i="12" s="1"/>
  <c r="R14" i="12"/>
  <c r="F26" i="12"/>
  <c r="R26" i="12" s="1"/>
  <c r="F37" i="12"/>
  <c r="R37" i="12" s="1"/>
  <c r="F45" i="12"/>
  <c r="R45" i="12" s="1"/>
  <c r="F46" i="12"/>
  <c r="R46" i="12" s="1"/>
  <c r="F57" i="12"/>
  <c r="R57" i="12" s="1"/>
  <c r="F10" i="13"/>
  <c r="R10" i="13" s="1"/>
  <c r="F11" i="13"/>
  <c r="R11" i="13" s="1"/>
  <c r="F19" i="13"/>
  <c r="R19" i="13" s="1"/>
  <c r="F34" i="13"/>
  <c r="R34" i="13" s="1"/>
  <c r="F36" i="13"/>
  <c r="R36" i="13" s="1"/>
  <c r="F51" i="13"/>
  <c r="R51" i="13" s="1"/>
  <c r="F52" i="13"/>
  <c r="R52" i="13" s="1"/>
  <c r="F59" i="13"/>
  <c r="R59" i="13" s="1"/>
  <c r="F15" i="14"/>
  <c r="R15" i="14" s="1"/>
  <c r="F26" i="14"/>
  <c r="R26" i="14" s="1"/>
  <c r="F36" i="14"/>
  <c r="R36" i="14" s="1"/>
  <c r="F43" i="14"/>
  <c r="R43" i="14" s="1"/>
  <c r="F57" i="14"/>
  <c r="R57" i="14" s="1"/>
  <c r="F58" i="14"/>
  <c r="R58" i="14" s="1"/>
  <c r="F20" i="15"/>
  <c r="R20" i="15" s="1"/>
  <c r="F23" i="15"/>
  <c r="R23" i="15" s="1"/>
  <c r="F30" i="15"/>
  <c r="R30" i="15" s="1"/>
  <c r="F51" i="15"/>
  <c r="R51" i="15" s="1"/>
  <c r="F17" i="16"/>
  <c r="R17" i="16" s="1"/>
  <c r="F37" i="16"/>
  <c r="R37" i="16" s="1"/>
  <c r="F57" i="16"/>
  <c r="R57" i="16" s="1"/>
  <c r="F24" i="17"/>
  <c r="R24" i="17" s="1"/>
  <c r="F34" i="17"/>
  <c r="R34" i="17" s="1"/>
  <c r="F43" i="17"/>
  <c r="R43" i="17" s="1"/>
  <c r="F54" i="17"/>
  <c r="R54" i="17" s="1"/>
  <c r="F7" i="18"/>
  <c r="R7" i="18" s="1"/>
  <c r="F9" i="18"/>
  <c r="R9" i="18" s="1"/>
  <c r="F17" i="18"/>
  <c r="R17" i="18" s="1"/>
  <c r="F37" i="11"/>
  <c r="R37" i="11" s="1"/>
  <c r="F47" i="11"/>
  <c r="R47" i="11" s="1"/>
  <c r="F60" i="11"/>
  <c r="R60" i="11" s="1"/>
  <c r="F43" i="12"/>
  <c r="R43" i="12" s="1"/>
  <c r="F52" i="12"/>
  <c r="R52" i="12" s="1"/>
  <c r="F53" i="12"/>
  <c r="R53" i="12" s="1"/>
  <c r="F7" i="13"/>
  <c r="R7" i="13" s="1"/>
  <c r="F9" i="13"/>
  <c r="R9" i="13" s="1"/>
  <c r="F24" i="13"/>
  <c r="R24" i="13" s="1"/>
  <c r="F25" i="13"/>
  <c r="R25" i="13" s="1"/>
  <c r="F33" i="13"/>
  <c r="R33" i="13" s="1"/>
  <c r="F48" i="13"/>
  <c r="R48" i="13" s="1"/>
  <c r="F50" i="13"/>
  <c r="R50" i="13" s="1"/>
  <c r="F12" i="14"/>
  <c r="R12" i="14" s="1"/>
  <c r="F23" i="14"/>
  <c r="R23" i="14" s="1"/>
  <c r="F33" i="14"/>
  <c r="R33" i="14" s="1"/>
  <c r="F40" i="14"/>
  <c r="R40" i="14" s="1"/>
  <c r="F49" i="14"/>
  <c r="R49" i="14" s="1"/>
  <c r="F56" i="14"/>
  <c r="R56" i="14" s="1"/>
  <c r="F11" i="15"/>
  <c r="R11" i="15" s="1"/>
  <c r="F19" i="15"/>
  <c r="R19" i="15" s="1"/>
  <c r="R22" i="15"/>
  <c r="F37" i="15"/>
  <c r="R37" i="15" s="1"/>
  <c r="F57" i="15"/>
  <c r="R57" i="15" s="1"/>
  <c r="F24" i="16"/>
  <c r="R24" i="16" s="1"/>
  <c r="F43" i="16"/>
  <c r="R43" i="16" s="1"/>
  <c r="F10" i="17"/>
  <c r="R10" i="17" s="1"/>
  <c r="F30" i="17"/>
  <c r="R30" i="17" s="1"/>
  <c r="F40" i="17"/>
  <c r="R40" i="17" s="1"/>
  <c r="F51" i="17"/>
  <c r="R51" i="17" s="1"/>
  <c r="F59" i="17"/>
  <c r="R59" i="17" s="1"/>
  <c r="R8" i="18"/>
  <c r="F23" i="18"/>
  <c r="R23" i="18" s="1"/>
  <c r="F26" i="11"/>
  <c r="R26" i="11" s="1"/>
  <c r="F34" i="11"/>
  <c r="R34" i="11" s="1"/>
  <c r="F36" i="11"/>
  <c r="R36" i="11" s="1"/>
  <c r="F43" i="11"/>
  <c r="R43" i="11" s="1"/>
  <c r="F45" i="11"/>
  <c r="R45" i="11" s="1"/>
  <c r="F53" i="11"/>
  <c r="R53" i="11" s="1"/>
  <c r="F55" i="11"/>
  <c r="R55" i="11" s="1"/>
  <c r="F58" i="11"/>
  <c r="R58" i="11" s="1"/>
  <c r="F19" i="12"/>
  <c r="R19" i="12" s="1"/>
  <c r="F40" i="12"/>
  <c r="R40" i="12" s="1"/>
  <c r="F30" i="13"/>
  <c r="R30" i="13" s="1"/>
  <c r="F12" i="16"/>
  <c r="R12" i="16" s="1"/>
  <c r="F23" i="16"/>
  <c r="R23" i="16" s="1"/>
  <c r="F33" i="16"/>
  <c r="R33" i="16" s="1"/>
  <c r="F42" i="16"/>
  <c r="R42" i="16" s="1"/>
  <c r="F53" i="16"/>
  <c r="R53" i="16" s="1"/>
  <c r="F9" i="17"/>
  <c r="R9" i="17" s="1"/>
  <c r="F19" i="17"/>
  <c r="R19" i="17" s="1"/>
  <c r="R22" i="17"/>
  <c r="F27" i="17"/>
  <c r="R27" i="17" s="1"/>
  <c r="F29" i="17"/>
  <c r="R29" i="17" s="1"/>
  <c r="F39" i="17"/>
  <c r="R39" i="17" s="1"/>
  <c r="F50" i="17"/>
  <c r="R50" i="17" s="1"/>
  <c r="F30" i="12"/>
  <c r="R30" i="12" s="1"/>
  <c r="F38" i="12"/>
  <c r="R38" i="12" s="1"/>
  <c r="F39" i="12"/>
  <c r="R39" i="12" s="1"/>
  <c r="F51" i="12"/>
  <c r="R51" i="12" s="1"/>
  <c r="F58" i="12"/>
  <c r="R58" i="12" s="1"/>
  <c r="F59" i="12"/>
  <c r="R59" i="12" s="1"/>
  <c r="R8" i="13"/>
  <c r="F20" i="13"/>
  <c r="R20" i="13" s="1"/>
  <c r="F23" i="13"/>
  <c r="R23" i="13" s="1"/>
  <c r="F37" i="13"/>
  <c r="R37" i="13" s="1"/>
  <c r="F46" i="13"/>
  <c r="R46" i="13" s="1"/>
  <c r="F61" i="13"/>
  <c r="R61" i="13" s="1"/>
  <c r="F7" i="14"/>
  <c r="R7" i="14" s="1"/>
  <c r="F9" i="14"/>
  <c r="R9" i="14" s="1"/>
  <c r="F19" i="14"/>
  <c r="R19" i="14" s="1"/>
  <c r="F29" i="14"/>
  <c r="R29" i="14" s="1"/>
  <c r="R32" i="14"/>
  <c r="R39" i="14"/>
  <c r="F44" i="14"/>
  <c r="R44" i="14" s="1"/>
  <c r="F45" i="14"/>
  <c r="R45" i="14" s="1"/>
  <c r="F53" i="14"/>
  <c r="R53" i="14" s="1"/>
  <c r="F7" i="15"/>
  <c r="R7" i="15" s="1"/>
  <c r="F9" i="15"/>
  <c r="R9" i="15" s="1"/>
  <c r="F17" i="15"/>
  <c r="R17" i="15" s="1"/>
  <c r="F25" i="15"/>
  <c r="R25" i="15" s="1"/>
  <c r="F43" i="15"/>
  <c r="R43" i="15" s="1"/>
  <c r="F10" i="16"/>
  <c r="R10" i="16" s="1"/>
  <c r="F30" i="16"/>
  <c r="R30" i="16" s="1"/>
  <c r="F51" i="16"/>
  <c r="R51" i="16" s="1"/>
  <c r="F17" i="17"/>
  <c r="R17" i="17" s="1"/>
  <c r="F28" i="18"/>
  <c r="R28" i="18" s="1"/>
  <c r="F57" i="17"/>
  <c r="R57" i="17" s="1"/>
  <c r="F12" i="18"/>
  <c r="R12" i="18" s="1"/>
  <c r="F30" i="18"/>
  <c r="R30" i="18" s="1"/>
  <c r="F38" i="18"/>
  <c r="R38" i="18" s="1"/>
  <c r="F39" i="18"/>
  <c r="R39" i="18" s="1"/>
  <c r="F56" i="18"/>
  <c r="R56" i="18" s="1"/>
  <c r="F10" i="19"/>
  <c r="R10" i="19" s="1"/>
  <c r="F30" i="19"/>
  <c r="R30" i="19" s="1"/>
  <c r="F51" i="19"/>
  <c r="R51" i="19" s="1"/>
  <c r="F13" i="20"/>
  <c r="R13" i="20" s="1"/>
  <c r="F15" i="20"/>
  <c r="R15" i="20" s="1"/>
  <c r="F24" i="20"/>
  <c r="R24" i="20" s="1"/>
  <c r="F38" i="20"/>
  <c r="R38" i="20" s="1"/>
  <c r="F39" i="20"/>
  <c r="R39" i="20" s="1"/>
  <c r="F53" i="20"/>
  <c r="R53" i="20" s="1"/>
  <c r="F55" i="20"/>
  <c r="R55" i="20" s="1"/>
  <c r="F12" i="21"/>
  <c r="R12" i="21" s="1"/>
  <c r="F26" i="21"/>
  <c r="R26" i="21" s="1"/>
  <c r="F39" i="21"/>
  <c r="R39" i="21" s="1"/>
  <c r="F52" i="21"/>
  <c r="R52" i="21" s="1"/>
  <c r="F10" i="22"/>
  <c r="R10" i="22" s="1"/>
  <c r="F30" i="22"/>
  <c r="R30" i="22" s="1"/>
  <c r="F51" i="22"/>
  <c r="R51" i="22" s="1"/>
  <c r="F7" i="23"/>
  <c r="R7" i="23" s="1"/>
  <c r="F17" i="23"/>
  <c r="R17" i="23" s="1"/>
  <c r="F33" i="23"/>
  <c r="R33" i="23" s="1"/>
  <c r="F40" i="23"/>
  <c r="R40" i="23" s="1"/>
  <c r="F49" i="23"/>
  <c r="R49" i="23" s="1"/>
  <c r="F56" i="23"/>
  <c r="R56" i="23" s="1"/>
  <c r="F13" i="24"/>
  <c r="R13" i="24" s="1"/>
  <c r="F27" i="24"/>
  <c r="R27" i="24" s="1"/>
  <c r="F38" i="24"/>
  <c r="R38" i="24" s="1"/>
  <c r="F48" i="24"/>
  <c r="R48" i="24" s="1"/>
  <c r="F27" i="19"/>
  <c r="R27" i="19" s="1"/>
  <c r="F48" i="19"/>
  <c r="R48" i="19" s="1"/>
  <c r="F20" i="20"/>
  <c r="R20" i="20" s="1"/>
  <c r="F44" i="20"/>
  <c r="R44" i="20" s="1"/>
  <c r="F60" i="20"/>
  <c r="R60" i="20" s="1"/>
  <c r="F7" i="22"/>
  <c r="R7" i="22" s="1"/>
  <c r="F27" i="22"/>
  <c r="R27" i="22" s="1"/>
  <c r="R41" i="22"/>
  <c r="F48" i="22"/>
  <c r="R48" i="22" s="1"/>
  <c r="F50" i="22"/>
  <c r="R50" i="22" s="1"/>
  <c r="R52" i="22"/>
  <c r="F59" i="22"/>
  <c r="R59" i="22" s="1"/>
  <c r="F15" i="23"/>
  <c r="R15" i="23" s="1"/>
  <c r="F24" i="23"/>
  <c r="R24" i="23" s="1"/>
  <c r="F38" i="23"/>
  <c r="R38" i="23" s="1"/>
  <c r="F39" i="23"/>
  <c r="R39" i="23" s="1"/>
  <c r="F47" i="23"/>
  <c r="R47" i="23" s="1"/>
  <c r="F55" i="23"/>
  <c r="R55" i="23" s="1"/>
  <c r="F12" i="24"/>
  <c r="R12" i="24" s="1"/>
  <c r="R29" i="24"/>
  <c r="F37" i="18"/>
  <c r="R37" i="18" s="1"/>
  <c r="F53" i="18"/>
  <c r="R53" i="18" s="1"/>
  <c r="F61" i="18"/>
  <c r="R61" i="18" s="1"/>
  <c r="F17" i="19"/>
  <c r="R17" i="19" s="1"/>
  <c r="F44" i="23"/>
  <c r="R44" i="23" s="1"/>
  <c r="F26" i="18"/>
  <c r="R26" i="18" s="1"/>
  <c r="F34" i="18"/>
  <c r="R34" i="18" s="1"/>
  <c r="F36" i="18"/>
  <c r="R36" i="18" s="1"/>
  <c r="F43" i="18"/>
  <c r="R43" i="18" s="1"/>
  <c r="F58" i="18"/>
  <c r="R58" i="18" s="1"/>
  <c r="F59" i="18"/>
  <c r="R59" i="18" s="1"/>
  <c r="F13" i="19"/>
  <c r="R13" i="19" s="1"/>
  <c r="F15" i="19"/>
  <c r="R15" i="19" s="1"/>
  <c r="F26" i="19"/>
  <c r="R26" i="19" s="1"/>
  <c r="F34" i="19"/>
  <c r="R34" i="19" s="1"/>
  <c r="F36" i="19"/>
  <c r="R36" i="19" s="1"/>
  <c r="F46" i="19"/>
  <c r="R46" i="19" s="1"/>
  <c r="F54" i="19"/>
  <c r="R54" i="19" s="1"/>
  <c r="F56" i="19"/>
  <c r="R56" i="19" s="1"/>
  <c r="F18" i="20"/>
  <c r="R18" i="20" s="1"/>
  <c r="F19" i="20"/>
  <c r="R19" i="20" s="1"/>
  <c r="F34" i="20"/>
  <c r="R34" i="20" s="1"/>
  <c r="F36" i="20"/>
  <c r="R36" i="20" s="1"/>
  <c r="F43" i="20"/>
  <c r="R43" i="20" s="1"/>
  <c r="F57" i="20"/>
  <c r="R57" i="20" s="1"/>
  <c r="F58" i="20"/>
  <c r="R58" i="20" s="1"/>
  <c r="F19" i="21"/>
  <c r="R19" i="21" s="1"/>
  <c r="F33" i="21"/>
  <c r="R33" i="21" s="1"/>
  <c r="R58" i="22"/>
  <c r="R11" i="24"/>
  <c r="F32" i="24"/>
  <c r="R32" i="24" s="1"/>
  <c r="F52" i="24"/>
  <c r="R52" i="24" s="1"/>
  <c r="F30" i="21"/>
  <c r="R30" i="21" s="1"/>
  <c r="F43" i="21"/>
  <c r="R43" i="21" s="1"/>
  <c r="F56" i="21"/>
  <c r="R56" i="21" s="1"/>
  <c r="F24" i="22"/>
  <c r="R24" i="22" s="1"/>
  <c r="F43" i="22"/>
  <c r="R43" i="22" s="1"/>
  <c r="F10" i="23"/>
  <c r="R10" i="23" s="1"/>
  <c r="F19" i="23"/>
  <c r="R19" i="23" s="1"/>
  <c r="R22" i="23"/>
  <c r="F27" i="23"/>
  <c r="R27" i="23" s="1"/>
  <c r="F36" i="23"/>
  <c r="R36" i="23" s="1"/>
  <c r="F43" i="23"/>
  <c r="R43" i="23" s="1"/>
  <c r="F58" i="23"/>
  <c r="R58" i="23" s="1"/>
  <c r="F19" i="24"/>
  <c r="R19" i="24" s="1"/>
  <c r="F40" i="24"/>
  <c r="R40" i="24" s="1"/>
  <c r="F33" i="18"/>
  <c r="R33" i="18" s="1"/>
  <c r="F50" i="18"/>
  <c r="R50" i="18" s="1"/>
  <c r="F57" i="18"/>
  <c r="R57" i="18" s="1"/>
  <c r="F12" i="19"/>
  <c r="R12" i="19" s="1"/>
  <c r="F23" i="19"/>
  <c r="R23" i="19" s="1"/>
  <c r="F33" i="19"/>
  <c r="R33" i="19" s="1"/>
  <c r="F42" i="19"/>
  <c r="R42" i="19" s="1"/>
  <c r="F53" i="19"/>
  <c r="R53" i="19" s="1"/>
  <c r="F9" i="20"/>
  <c r="R9" i="20" s="1"/>
  <c r="F17" i="20"/>
  <c r="R17" i="20" s="1"/>
  <c r="F33" i="20"/>
  <c r="R33" i="20" s="1"/>
  <c r="F49" i="20"/>
  <c r="R49" i="20" s="1"/>
  <c r="F56" i="20"/>
  <c r="R56" i="20" s="1"/>
  <c r="F13" i="21"/>
  <c r="R13" i="21" s="1"/>
  <c r="F27" i="21"/>
  <c r="R27" i="21" s="1"/>
  <c r="F40" i="21"/>
  <c r="R40" i="21" s="1"/>
  <c r="F53" i="21"/>
  <c r="R53" i="21" s="1"/>
  <c r="F12" i="22"/>
  <c r="R12" i="22" s="1"/>
  <c r="R14" i="22"/>
  <c r="F23" i="22"/>
  <c r="R23" i="22" s="1"/>
  <c r="F33" i="22"/>
  <c r="R33" i="22" s="1"/>
  <c r="F42" i="22"/>
  <c r="R42" i="22" s="1"/>
  <c r="R45" i="22"/>
  <c r="F53" i="22"/>
  <c r="R53" i="22" s="1"/>
  <c r="F9" i="23"/>
  <c r="R9" i="23" s="1"/>
  <c r="F26" i="23"/>
  <c r="R26" i="23" s="1"/>
  <c r="F34" i="23"/>
  <c r="R34" i="23" s="1"/>
  <c r="F42" i="23"/>
  <c r="R42" i="23" s="1"/>
  <c r="F50" i="23"/>
  <c r="R50" i="23" s="1"/>
  <c r="F17" i="24"/>
  <c r="R17" i="24" s="1"/>
  <c r="F30" i="24"/>
  <c r="R30" i="24" s="1"/>
  <c r="F39" i="24"/>
  <c r="R39" i="24" s="1"/>
  <c r="F51" i="24"/>
  <c r="R51" i="24" s="1"/>
  <c r="F59" i="24"/>
  <c r="R59" i="24" s="1"/>
  <c r="R26" i="24"/>
  <c r="R52" i="23"/>
  <c r="R56" i="22"/>
  <c r="R45" i="7"/>
  <c r="F27" i="1"/>
  <c r="R27" i="1" s="1"/>
  <c r="F48" i="1"/>
  <c r="R48" i="1" s="1"/>
  <c r="F28" i="1"/>
  <c r="R28" i="1" s="1"/>
  <c r="F40" i="1"/>
  <c r="R40" i="1" s="1"/>
  <c r="F34" i="1"/>
  <c r="R34" i="1" s="1"/>
  <c r="F24" i="1"/>
  <c r="R24" i="1" s="1"/>
  <c r="F42" i="1"/>
  <c r="R42" i="1" s="1"/>
  <c r="F36" i="1"/>
  <c r="R36" i="1" s="1"/>
  <c r="F57" i="1"/>
  <c r="R57" i="1" s="1"/>
  <c r="F51" i="1"/>
  <c r="R51" i="1" s="1"/>
  <c r="F11" i="1"/>
  <c r="R11" i="1" s="1"/>
  <c r="F12" i="1"/>
  <c r="R12" i="1" s="1"/>
  <c r="F55" i="1"/>
  <c r="R55" i="1" s="1"/>
  <c r="F49" i="1"/>
  <c r="R49" i="1" s="1"/>
  <c r="F44" i="1"/>
  <c r="R44" i="1" s="1"/>
  <c r="F38" i="1"/>
  <c r="R38" i="1" s="1"/>
  <c r="F58" i="1"/>
  <c r="R58" i="1" s="1"/>
  <c r="F60" i="1"/>
  <c r="R60" i="1" s="1"/>
  <c r="F56" i="1"/>
  <c r="R56" i="1" s="1"/>
  <c r="F47" i="1"/>
  <c r="R47" i="1" s="1"/>
  <c r="F45" i="1"/>
  <c r="R45" i="1" s="1"/>
  <c r="F39" i="1"/>
  <c r="R39" i="1" s="1"/>
  <c r="F33" i="1"/>
  <c r="R33" i="1" s="1"/>
  <c r="F32" i="1"/>
  <c r="R32" i="1" s="1"/>
  <c r="F30" i="1"/>
  <c r="R30" i="1" s="1"/>
  <c r="F22" i="1"/>
  <c r="R22" i="1" s="1"/>
  <c r="F20" i="1"/>
  <c r="R20" i="1" s="1"/>
  <c r="F19" i="1"/>
  <c r="R19" i="1" s="1"/>
  <c r="F18" i="1"/>
  <c r="R18" i="1" s="1"/>
  <c r="F17" i="1"/>
  <c r="R17" i="1" s="1"/>
  <c r="F13" i="1"/>
  <c r="R13" i="1" s="1"/>
  <c r="F7" i="1"/>
  <c r="R7" i="1" s="1"/>
  <c r="R9" i="1"/>
  <c r="Q61" i="1"/>
  <c r="R14" i="1"/>
  <c r="AF46" i="25" l="1"/>
  <c r="AG46" i="25" s="1"/>
  <c r="AF45" i="25"/>
  <c r="AG45" i="25" s="1"/>
  <c r="M3" i="15"/>
  <c r="M4" i="15" s="1"/>
  <c r="F35" i="26"/>
  <c r="F22" i="26"/>
  <c r="F33" i="26"/>
  <c r="F28" i="26"/>
  <c r="F24" i="26"/>
  <c r="F19" i="26"/>
  <c r="F18" i="26"/>
  <c r="F20" i="26"/>
  <c r="F27" i="26"/>
  <c r="F31" i="26"/>
  <c r="F30" i="26"/>
  <c r="F17" i="26"/>
  <c r="F34" i="26"/>
  <c r="F23" i="26"/>
  <c r="F32" i="26"/>
  <c r="F29" i="26"/>
  <c r="F21" i="26"/>
  <c r="F26" i="26"/>
  <c r="F36" i="26"/>
  <c r="F25" i="26"/>
  <c r="N3" i="6"/>
  <c r="N4" i="6" s="1"/>
  <c r="M3" i="16"/>
  <c r="M4" i="16" s="1"/>
  <c r="M3" i="24"/>
  <c r="N3" i="24" s="1"/>
  <c r="F15" i="26"/>
  <c r="F16" i="26"/>
  <c r="M3" i="21"/>
  <c r="M4" i="21" s="1"/>
  <c r="M3" i="18"/>
  <c r="M4" i="18" s="1"/>
  <c r="M3" i="8"/>
  <c r="M4" i="8" s="1"/>
  <c r="M3" i="14"/>
  <c r="N3" i="14" s="1"/>
  <c r="M3" i="4"/>
  <c r="M4" i="4" s="1"/>
  <c r="AG7" i="25"/>
  <c r="M4" i="1"/>
  <c r="N3" i="1"/>
  <c r="M4" i="24"/>
  <c r="N4" i="23"/>
  <c r="O3" i="23"/>
  <c r="M4" i="3"/>
  <c r="N3" i="3"/>
  <c r="N4" i="5"/>
  <c r="O3" i="5"/>
  <c r="M4" i="7"/>
  <c r="N3" i="7"/>
  <c r="N4" i="9"/>
  <c r="O3" i="9"/>
  <c r="M4" i="10"/>
  <c r="N3" i="10"/>
  <c r="M4" i="11"/>
  <c r="N3" i="11"/>
  <c r="M4" i="12"/>
  <c r="N3" i="12"/>
  <c r="M4" i="13"/>
  <c r="N3" i="13"/>
  <c r="M4" i="14"/>
  <c r="N3" i="15"/>
  <c r="M4" i="17"/>
  <c r="N3" i="17"/>
  <c r="M4" i="19"/>
  <c r="N3" i="19"/>
  <c r="M4" i="20"/>
  <c r="N3" i="20"/>
  <c r="M4" i="22"/>
  <c r="N3" i="22"/>
  <c r="R62" i="15"/>
  <c r="R62" i="9"/>
  <c r="R61" i="10"/>
  <c r="R61" i="20"/>
  <c r="R61" i="14"/>
  <c r="R62" i="16"/>
  <c r="R61" i="11"/>
  <c r="R62" i="13"/>
  <c r="R61" i="21"/>
  <c r="R62" i="22"/>
  <c r="R61" i="23"/>
  <c r="R62" i="4"/>
  <c r="R62" i="6"/>
  <c r="R62" i="7"/>
  <c r="R62" i="8"/>
  <c r="R62" i="12"/>
  <c r="R62" i="5"/>
  <c r="R62" i="17"/>
  <c r="R62" i="18"/>
  <c r="R62" i="19"/>
  <c r="R62" i="24"/>
  <c r="R62" i="3"/>
  <c r="R61" i="1"/>
  <c r="AG62" i="25" l="1"/>
  <c r="AF62" i="25"/>
  <c r="N3" i="16"/>
  <c r="N3" i="21"/>
  <c r="N3" i="8"/>
  <c r="O3" i="8" s="1"/>
  <c r="N3" i="18"/>
  <c r="O3" i="6"/>
  <c r="N3" i="4"/>
  <c r="N4" i="4" s="1"/>
  <c r="N4" i="1"/>
  <c r="O3" i="1"/>
  <c r="N4" i="24"/>
  <c r="O3" i="24"/>
  <c r="O4" i="23"/>
  <c r="P3" i="23"/>
  <c r="P4" i="23" s="1"/>
  <c r="N4" i="3"/>
  <c r="O3" i="3"/>
  <c r="O4" i="5"/>
  <c r="P3" i="5"/>
  <c r="P4" i="5" s="1"/>
  <c r="O4" i="6"/>
  <c r="P3" i="6"/>
  <c r="P4" i="6" s="1"/>
  <c r="N4" i="8"/>
  <c r="N4" i="7"/>
  <c r="O3" i="7"/>
  <c r="O4" i="9"/>
  <c r="P3" i="9"/>
  <c r="P4" i="9" s="1"/>
  <c r="N4" i="10"/>
  <c r="O3" i="10"/>
  <c r="N4" i="11"/>
  <c r="O3" i="11"/>
  <c r="N4" i="12"/>
  <c r="O3" i="12"/>
  <c r="N4" i="13"/>
  <c r="O3" i="13"/>
  <c r="N4" i="14"/>
  <c r="O3" i="14"/>
  <c r="N4" i="15"/>
  <c r="O3" i="15"/>
  <c r="N4" i="16"/>
  <c r="O3" i="16"/>
  <c r="N4" i="17"/>
  <c r="O3" i="17"/>
  <c r="N4" i="18"/>
  <c r="O3" i="18"/>
  <c r="N4" i="19"/>
  <c r="O3" i="19"/>
  <c r="N4" i="20"/>
  <c r="O3" i="20"/>
  <c r="N4" i="21"/>
  <c r="O3" i="21"/>
  <c r="O3" i="22"/>
  <c r="N4" i="22"/>
  <c r="O3" i="4" l="1"/>
  <c r="O4" i="1"/>
  <c r="P3" i="1"/>
  <c r="P4" i="1" s="1"/>
  <c r="O4" i="24"/>
  <c r="P3" i="24"/>
  <c r="P4" i="24" s="1"/>
  <c r="O4" i="3"/>
  <c r="P3" i="3"/>
  <c r="P4" i="3" s="1"/>
  <c r="O4" i="4"/>
  <c r="P3" i="4"/>
  <c r="P4" i="4" s="1"/>
  <c r="O4" i="8"/>
  <c r="P3" i="8"/>
  <c r="P4" i="8" s="1"/>
  <c r="O4" i="7"/>
  <c r="P3" i="7"/>
  <c r="P4" i="7" s="1"/>
  <c r="O4" i="10"/>
  <c r="P3" i="10"/>
  <c r="P4" i="10" s="1"/>
  <c r="O4" i="11"/>
  <c r="P3" i="11"/>
  <c r="P4" i="11" s="1"/>
  <c r="O4" i="12"/>
  <c r="P3" i="12"/>
  <c r="P4" i="12" s="1"/>
  <c r="O4" i="13"/>
  <c r="P3" i="13"/>
  <c r="P4" i="13" s="1"/>
  <c r="O4" i="14"/>
  <c r="P3" i="14"/>
  <c r="P4" i="14" s="1"/>
  <c r="O4" i="15"/>
  <c r="P3" i="15"/>
  <c r="P4" i="15" s="1"/>
  <c r="O4" i="16"/>
  <c r="P3" i="16"/>
  <c r="P4" i="16" s="1"/>
  <c r="O4" i="17"/>
  <c r="P3" i="17"/>
  <c r="P4" i="17" s="1"/>
  <c r="O4" i="18"/>
  <c r="P3" i="18"/>
  <c r="P4" i="18" s="1"/>
  <c r="O4" i="19"/>
  <c r="P3" i="19"/>
  <c r="P4" i="19" s="1"/>
  <c r="O4" i="20"/>
  <c r="P3" i="20"/>
  <c r="P4" i="20" s="1"/>
  <c r="O4" i="21"/>
  <c r="P3" i="21"/>
  <c r="P4" i="21" s="1"/>
  <c r="P3" i="22"/>
  <c r="P4" i="22" s="1"/>
  <c r="O4" i="22"/>
</calcChain>
</file>

<file path=xl/sharedStrings.xml><?xml version="1.0" encoding="utf-8"?>
<sst xmlns="http://schemas.openxmlformats.org/spreadsheetml/2006/main" count="3251" uniqueCount="170">
  <si>
    <t>Stock Name</t>
  </si>
  <si>
    <t>SKU/Fms</t>
  </si>
  <si>
    <t>Case Size</t>
  </si>
  <si>
    <t>Unit Measure</t>
  </si>
  <si>
    <t>Unit Cost</t>
  </si>
  <si>
    <t>Case</t>
  </si>
  <si>
    <t>Par</t>
  </si>
  <si>
    <t>Weekly Product Usage</t>
  </si>
  <si>
    <t>Total Cost</t>
  </si>
  <si>
    <t>Sku</t>
  </si>
  <si>
    <t>Size</t>
  </si>
  <si>
    <t>Price</t>
  </si>
  <si>
    <t>Beverages</t>
  </si>
  <si>
    <t>Coffee</t>
  </si>
  <si>
    <t>Condiments</t>
  </si>
  <si>
    <t>Product</t>
  </si>
  <si>
    <t>FMS/SKU</t>
  </si>
  <si>
    <t>Pack Size</t>
  </si>
  <si>
    <t>Case Price</t>
  </si>
  <si>
    <t>Unit</t>
  </si>
  <si>
    <t>Measure</t>
  </si>
  <si>
    <t>50 ct</t>
  </si>
  <si>
    <t>Each</t>
  </si>
  <si>
    <t>6/50 ct</t>
  </si>
  <si>
    <t>96 ct</t>
  </si>
  <si>
    <t>24 ct</t>
  </si>
  <si>
    <t>Courtesy Meal</t>
  </si>
  <si>
    <t>1 ea</t>
  </si>
  <si>
    <t xml:space="preserve">Crystal Lite </t>
  </si>
  <si>
    <t>4/30 ct</t>
  </si>
  <si>
    <t>48 ct</t>
  </si>
  <si>
    <t>2 ct</t>
  </si>
  <si>
    <t>Graham Crackers</t>
  </si>
  <si>
    <t>200 ct</t>
  </si>
  <si>
    <t>Hot Cocoa Packet</t>
  </si>
  <si>
    <t>300 ct</t>
  </si>
  <si>
    <t>Ice Cream</t>
  </si>
  <si>
    <t>Instant Oatmeal</t>
  </si>
  <si>
    <t>64 ct</t>
  </si>
  <si>
    <t>1000 ct</t>
  </si>
  <si>
    <t>384 ct</t>
  </si>
  <si>
    <t>600 ct</t>
  </si>
  <si>
    <t>500 ct</t>
  </si>
  <si>
    <t>Popsicles</t>
  </si>
  <si>
    <t>Stir Stick</t>
  </si>
  <si>
    <t>2000 ct</t>
  </si>
  <si>
    <t>100 ct</t>
  </si>
  <si>
    <t>Turkey Sandwich</t>
  </si>
  <si>
    <t>Vanilla Pudding</t>
  </si>
  <si>
    <t>Milk 1%</t>
  </si>
  <si>
    <t>Broth PC</t>
  </si>
  <si>
    <t>Cereal, Cheerios</t>
  </si>
  <si>
    <t>Soup, Chicken Noodle</t>
  </si>
  <si>
    <t>Coffee, Folgers 10-pack</t>
  </si>
  <si>
    <t>Coffee, Decaf, Folgers 10-pack</t>
  </si>
  <si>
    <t>Cereal, Corn Flakes</t>
  </si>
  <si>
    <t>Soda, Diet Ginger-Ale</t>
  </si>
  <si>
    <t>Soda, Diet Lem-Lime</t>
  </si>
  <si>
    <t>Tea, Green</t>
  </si>
  <si>
    <t>Tea, Herbal</t>
  </si>
  <si>
    <t>Jelly Assorted PC</t>
  </si>
  <si>
    <t>Ketchup PC</t>
  </si>
  <si>
    <t>Applesauce</t>
  </si>
  <si>
    <t>Juice, Orange</t>
  </si>
  <si>
    <t>Juice, Apple</t>
  </si>
  <si>
    <t xml:space="preserve">Creamer, Powder </t>
  </si>
  <si>
    <t>Cracker, Saltine</t>
  </si>
  <si>
    <t>Cracker, Saltine LS</t>
  </si>
  <si>
    <t>Jello, Orange SF</t>
  </si>
  <si>
    <t>Popsicle SF</t>
  </si>
  <si>
    <t>Jello, Strawberry SF</t>
  </si>
  <si>
    <t>Milk Skim</t>
  </si>
  <si>
    <t>Tea, Regular</t>
  </si>
  <si>
    <t>Soup, Tomato</t>
  </si>
  <si>
    <t>Bread, White</t>
  </si>
  <si>
    <t>Creamer, Liquid</t>
  </si>
  <si>
    <t>Soda, Diet Lem-lime</t>
  </si>
  <si>
    <t>Coffee, Liquid Regular</t>
  </si>
  <si>
    <t>Coffee, Liquid Decaf</t>
  </si>
  <si>
    <t>Refridgerator</t>
  </si>
  <si>
    <t>Peanut Butter PC</t>
  </si>
  <si>
    <t>Sugar PC</t>
  </si>
  <si>
    <t>Mayo Light PC</t>
  </si>
  <si>
    <t>Margarine PC</t>
  </si>
  <si>
    <t>Mustard PC</t>
  </si>
  <si>
    <t>Pepper PC</t>
  </si>
  <si>
    <t>Salt PC</t>
  </si>
  <si>
    <t>Sugar Substitute PC</t>
  </si>
  <si>
    <t>Thickener PC</t>
  </si>
  <si>
    <t>Pantry</t>
  </si>
  <si>
    <t>Paper</t>
  </si>
  <si>
    <t>Bread, Wheat</t>
  </si>
  <si>
    <t>ER OBS</t>
  </si>
  <si>
    <t>Dialysis</t>
  </si>
  <si>
    <t>7-D</t>
  </si>
  <si>
    <t>7-C</t>
  </si>
  <si>
    <t>7-B</t>
  </si>
  <si>
    <t>7-A</t>
  </si>
  <si>
    <t>6-C</t>
  </si>
  <si>
    <t>6-B</t>
  </si>
  <si>
    <t>6-A</t>
  </si>
  <si>
    <t>5-C2</t>
  </si>
  <si>
    <t>5-C1</t>
  </si>
  <si>
    <t>5-B</t>
  </si>
  <si>
    <t>5-A</t>
  </si>
  <si>
    <t>5-Library</t>
  </si>
  <si>
    <t>4-E</t>
  </si>
  <si>
    <t>4-D</t>
  </si>
  <si>
    <t>4-C</t>
  </si>
  <si>
    <t>4-A2</t>
  </si>
  <si>
    <t>4-A1</t>
  </si>
  <si>
    <t>4-ICU FL</t>
  </si>
  <si>
    <t>3-C</t>
  </si>
  <si>
    <t>2-A</t>
  </si>
  <si>
    <t>Galley Stock 2-A</t>
  </si>
  <si>
    <t>Master List</t>
  </si>
  <si>
    <t>Galley Stock 3-C</t>
  </si>
  <si>
    <t>Galley Stock 4-ICU Family Lounge</t>
  </si>
  <si>
    <t>Galley Stock 4-A1</t>
  </si>
  <si>
    <t>Galley Stock 4-A2</t>
  </si>
  <si>
    <t>Galley Stock 4-C</t>
  </si>
  <si>
    <t>Galley Stock 4-D</t>
  </si>
  <si>
    <t>Galley Stock 4-E</t>
  </si>
  <si>
    <t>Galley Stock 5-Library</t>
  </si>
  <si>
    <t>Galley Stock 5-A</t>
  </si>
  <si>
    <t>Galley Stock 5-B</t>
  </si>
  <si>
    <t>Galley Stock 5-C1</t>
  </si>
  <si>
    <t>Galley Stock 5-C2</t>
  </si>
  <si>
    <t>Galley Stock 6-A</t>
  </si>
  <si>
    <t>Galley Stock 6-B</t>
  </si>
  <si>
    <t>Galley Stock 6-C</t>
  </si>
  <si>
    <t>Galley Stock 7-A</t>
  </si>
  <si>
    <t>Galley Stock 7-B</t>
  </si>
  <si>
    <t>Galley Stock 7-C</t>
  </si>
  <si>
    <t>Galley stock 7-D</t>
  </si>
  <si>
    <t>Galley Stock Dialysis</t>
  </si>
  <si>
    <t>Galley Stock ER Obs</t>
  </si>
  <si>
    <t>3/1000 ct</t>
  </si>
  <si>
    <t>72/4 oz</t>
  </si>
  <si>
    <t>96/Sli</t>
  </si>
  <si>
    <t>8/10 ct</t>
  </si>
  <si>
    <t>16/10 ct</t>
  </si>
  <si>
    <t>20/50 ct</t>
  </si>
  <si>
    <t>48/8 oz</t>
  </si>
  <si>
    <t>6/28 ct</t>
  </si>
  <si>
    <t>4-ICU</t>
  </si>
  <si>
    <t>5-Lib</t>
  </si>
  <si>
    <t>ER Obs</t>
  </si>
  <si>
    <t>Galley Stock Weekly Usage</t>
  </si>
  <si>
    <t>Weekly Usage</t>
  </si>
  <si>
    <t>Total Product usage</t>
  </si>
  <si>
    <t>EMP Initials</t>
  </si>
  <si>
    <t>Date</t>
  </si>
  <si>
    <t>Day</t>
  </si>
  <si>
    <t>Daily Galley Stock Sheets</t>
  </si>
  <si>
    <t>Daily Stock Sheets</t>
  </si>
  <si>
    <t>Floor</t>
  </si>
  <si>
    <t>Recharge Number</t>
  </si>
  <si>
    <t>Total</t>
  </si>
  <si>
    <t>Total Product Cost</t>
  </si>
  <si>
    <t>1x10</t>
  </si>
  <si>
    <t>1X10</t>
  </si>
  <si>
    <t>1 Loaf</t>
  </si>
  <si>
    <t>1 X 10</t>
  </si>
  <si>
    <t>3X10</t>
  </si>
  <si>
    <t>4X10</t>
  </si>
  <si>
    <t>2X10</t>
  </si>
  <si>
    <t>5X10</t>
  </si>
  <si>
    <t>Galley Stock 6-D</t>
  </si>
  <si>
    <t>6-D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</si>
</sst>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&quot;$&quot;#,##0.00"/>
    <numFmt numFmtId="166" formatCode="[$-409]mm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48"/>
      <color theme="0"/>
      <name val="Calibri"/>
      <family val="2"/>
      <scheme val="minor"/>
    </font>
    <font>
      <sz val="10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0"/>
      <color rgb="FF000000"/>
      <name val="Times New Roman"/>
      <family val="1"/>
    </font>
    <font>
      <sz val="11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CC33"/>
        <bgColor indexed="64"/>
      </patternFill>
    </fill>
    <fill>
      <patternFill patternType="solid">
        <fgColor rgb="FF900021"/>
        <bgColor indexed="64"/>
      </patternFill>
    </fill>
    <fill>
      <patternFill patternType="solid">
        <fgColor rgb="FF7A0019"/>
        <bgColor indexed="64"/>
      </patternFill>
    </fill>
    <fill>
      <patternFill patternType="solid">
        <fgColor rgb="FFFFDE7A"/>
        <bgColor indexed="64"/>
      </patternFill>
    </fill>
    <fill>
      <patternFill patternType="solid">
        <fgColor rgb="FF343333"/>
        <bgColor indexed="64"/>
      </patternFill>
    </fill>
    <fill>
      <patternFill patternType="solid">
        <fgColor rgb="FF777678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232">
    <xf numFmtId="0" fontId="0" fillId="0" borderId="0" xfId="0"/>
    <xf numFmtId="0" fontId="0" fillId="2" borderId="1" xfId="0" applyFill="1" applyBorder="1"/>
    <xf numFmtId="0" fontId="0" fillId="2" borderId="4" xfId="0" applyFill="1" applyBorder="1"/>
    <xf numFmtId="0" fontId="6" fillId="6" borderId="9" xfId="2" applyFont="1" applyFill="1" applyBorder="1" applyAlignment="1">
      <alignment horizontal="left" wrapText="1"/>
    </xf>
    <xf numFmtId="0" fontId="6" fillId="6" borderId="9" xfId="2" applyFont="1" applyFill="1" applyBorder="1" applyAlignment="1">
      <alignment horizontal="left"/>
    </xf>
    <xf numFmtId="164" fontId="6" fillId="6" borderId="2" xfId="2" applyNumberFormat="1" applyFont="1" applyFill="1" applyBorder="1" applyAlignment="1">
      <alignment horizontal="center"/>
    </xf>
    <xf numFmtId="0" fontId="6" fillId="6" borderId="15" xfId="2" applyFont="1" applyFill="1" applyBorder="1" applyAlignment="1">
      <alignment horizontal="left" wrapText="1"/>
    </xf>
    <xf numFmtId="0" fontId="6" fillId="6" borderId="15" xfId="2" applyFont="1" applyFill="1" applyBorder="1" applyAlignment="1">
      <alignment horizontal="left"/>
    </xf>
    <xf numFmtId="0" fontId="6" fillId="6" borderId="5" xfId="2" applyFont="1" applyFill="1" applyBorder="1" applyAlignment="1">
      <alignment horizontal="center"/>
    </xf>
    <xf numFmtId="0" fontId="0" fillId="7" borderId="20" xfId="0" applyFill="1" applyBorder="1"/>
    <xf numFmtId="0" fontId="0" fillId="7" borderId="21" xfId="0" applyFill="1" applyBorder="1"/>
    <xf numFmtId="0" fontId="8" fillId="0" borderId="23" xfId="0" applyFont="1" applyFill="1" applyBorder="1" applyAlignment="1">
      <alignment horizontal="right"/>
    </xf>
    <xf numFmtId="0" fontId="8" fillId="0" borderId="23" xfId="0" applyFont="1" applyFill="1" applyBorder="1" applyAlignment="1"/>
    <xf numFmtId="44" fontId="8" fillId="0" borderId="23" xfId="0" applyNumberFormat="1" applyFont="1" applyFill="1" applyBorder="1" applyAlignment="1">
      <alignment wrapText="1"/>
    </xf>
    <xf numFmtId="1" fontId="8" fillId="0" borderId="23" xfId="0" applyNumberFormat="1" applyFont="1" applyFill="1" applyBorder="1" applyAlignment="1"/>
    <xf numFmtId="165" fontId="8" fillId="0" borderId="23" xfId="0" applyNumberFormat="1" applyFont="1" applyFill="1" applyBorder="1" applyAlignment="1"/>
    <xf numFmtId="0" fontId="9" fillId="8" borderId="23" xfId="2" applyFont="1" applyFill="1" applyBorder="1" applyAlignment="1">
      <alignment horizontal="right"/>
    </xf>
    <xf numFmtId="0" fontId="10" fillId="5" borderId="23" xfId="0" applyFont="1" applyFill="1" applyBorder="1" applyAlignment="1">
      <alignment horizontal="center"/>
    </xf>
    <xf numFmtId="0" fontId="9" fillId="8" borderId="23" xfId="2" applyFont="1" applyFill="1" applyBorder="1" applyAlignment="1">
      <alignment horizontal="center"/>
    </xf>
    <xf numFmtId="0" fontId="10" fillId="5" borderId="23" xfId="0" applyFont="1" applyFill="1" applyBorder="1" applyAlignment="1" applyProtection="1">
      <alignment horizontal="center"/>
    </xf>
    <xf numFmtId="0" fontId="9" fillId="8" borderId="23" xfId="2" applyFont="1" applyFill="1" applyBorder="1" applyAlignment="1" applyProtection="1">
      <alignment horizontal="center"/>
    </xf>
    <xf numFmtId="0" fontId="0" fillId="0" borderId="23" xfId="0" applyBorder="1"/>
    <xf numFmtId="44" fontId="0" fillId="0" borderId="24" xfId="1" applyFont="1" applyBorder="1"/>
    <xf numFmtId="44" fontId="8" fillId="0" borderId="26" xfId="0" applyNumberFormat="1" applyFont="1" applyFill="1" applyBorder="1" applyAlignment="1">
      <alignment wrapText="1"/>
    </xf>
    <xf numFmtId="0" fontId="9" fillId="8" borderId="26" xfId="2" applyFont="1" applyFill="1" applyBorder="1" applyAlignment="1">
      <alignment horizontal="right"/>
    </xf>
    <xf numFmtId="0" fontId="10" fillId="5" borderId="26" xfId="0" applyFont="1" applyFill="1" applyBorder="1" applyAlignment="1">
      <alignment horizontal="center"/>
    </xf>
    <xf numFmtId="0" fontId="9" fillId="8" borderId="26" xfId="2" applyFont="1" applyFill="1" applyBorder="1" applyAlignment="1">
      <alignment horizontal="center"/>
    </xf>
    <xf numFmtId="0" fontId="10" fillId="5" borderId="26" xfId="0" applyFont="1" applyFill="1" applyBorder="1" applyAlignment="1" applyProtection="1">
      <alignment horizontal="center"/>
    </xf>
    <xf numFmtId="0" fontId="9" fillId="8" borderId="26" xfId="2" applyFont="1" applyFill="1" applyBorder="1" applyAlignment="1" applyProtection="1">
      <alignment horizontal="center"/>
    </xf>
    <xf numFmtId="0" fontId="0" fillId="0" borderId="26" xfId="0" applyBorder="1"/>
    <xf numFmtId="44" fontId="0" fillId="0" borderId="27" xfId="1" applyFont="1" applyBorder="1"/>
    <xf numFmtId="44" fontId="8" fillId="0" borderId="29" xfId="0" applyNumberFormat="1" applyFont="1" applyFill="1" applyBorder="1" applyAlignment="1">
      <alignment wrapText="1"/>
    </xf>
    <xf numFmtId="0" fontId="9" fillId="8" borderId="29" xfId="2" applyFont="1" applyFill="1" applyBorder="1" applyAlignment="1">
      <alignment horizontal="right"/>
    </xf>
    <xf numFmtId="0" fontId="9" fillId="8" borderId="29" xfId="2" applyFont="1" applyFill="1" applyBorder="1" applyAlignment="1">
      <alignment horizontal="center"/>
    </xf>
    <xf numFmtId="0" fontId="10" fillId="5" borderId="29" xfId="0" applyFont="1" applyFill="1" applyBorder="1" applyAlignment="1" applyProtection="1">
      <alignment horizontal="center"/>
    </xf>
    <xf numFmtId="0" fontId="9" fillId="8" borderId="29" xfId="2" applyFont="1" applyFill="1" applyBorder="1" applyAlignment="1" applyProtection="1">
      <alignment horizontal="center"/>
    </xf>
    <xf numFmtId="0" fontId="0" fillId="0" borderId="29" xfId="0" applyBorder="1"/>
    <xf numFmtId="44" fontId="0" fillId="0" borderId="30" xfId="1" applyFont="1" applyBorder="1"/>
    <xf numFmtId="44" fontId="0" fillId="7" borderId="21" xfId="1" applyFont="1" applyFill="1" applyBorder="1"/>
    <xf numFmtId="0" fontId="8" fillId="0" borderId="23" xfId="0" applyFont="1" applyFill="1" applyBorder="1"/>
    <xf numFmtId="1" fontId="11" fillId="0" borderId="23" xfId="1" applyNumberFormat="1" applyFont="1" applyFill="1" applyBorder="1" applyAlignment="1">
      <alignment vertical="center"/>
    </xf>
    <xf numFmtId="165" fontId="11" fillId="0" borderId="23" xfId="1" applyNumberFormat="1" applyFont="1" applyFill="1" applyBorder="1" applyAlignment="1">
      <alignment vertical="center"/>
    </xf>
    <xf numFmtId="0" fontId="9" fillId="0" borderId="23" xfId="2" applyFont="1" applyBorder="1"/>
    <xf numFmtId="0" fontId="10" fillId="0" borderId="23" xfId="0" applyFont="1" applyBorder="1" applyAlignment="1">
      <alignment horizontal="center"/>
    </xf>
    <xf numFmtId="0" fontId="10" fillId="0" borderId="23" xfId="0" applyFont="1" applyBorder="1" applyAlignment="1" applyProtection="1">
      <alignment horizontal="center"/>
    </xf>
    <xf numFmtId="0" fontId="9" fillId="0" borderId="26" xfId="2" applyFont="1" applyBorder="1"/>
    <xf numFmtId="0" fontId="10" fillId="0" borderId="26" xfId="0" applyFont="1" applyBorder="1" applyAlignment="1">
      <alignment horizontal="center"/>
    </xf>
    <xf numFmtId="0" fontId="10" fillId="0" borderId="26" xfId="0" applyFont="1" applyBorder="1" applyAlignment="1" applyProtection="1">
      <alignment horizontal="center"/>
    </xf>
    <xf numFmtId="0" fontId="9" fillId="0" borderId="29" xfId="2" applyFont="1" applyBorder="1"/>
    <xf numFmtId="0" fontId="10" fillId="0" borderId="29" xfId="0" applyFont="1" applyBorder="1" applyAlignment="1" applyProtection="1">
      <alignment horizontal="center"/>
    </xf>
    <xf numFmtId="0" fontId="8" fillId="0" borderId="23" xfId="0" applyFont="1" applyFill="1" applyBorder="1" applyAlignment="1">
      <alignment vertical="center"/>
    </xf>
    <xf numFmtId="44" fontId="8" fillId="0" borderId="23" xfId="1" applyNumberFormat="1" applyFont="1" applyFill="1" applyBorder="1" applyAlignment="1"/>
    <xf numFmtId="1" fontId="8" fillId="0" borderId="23" xfId="1" applyNumberFormat="1" applyFont="1" applyFill="1" applyBorder="1" applyAlignment="1">
      <alignment vertical="center"/>
    </xf>
    <xf numFmtId="44" fontId="8" fillId="0" borderId="23" xfId="1" applyFont="1" applyFill="1" applyBorder="1" applyAlignment="1">
      <alignment vertical="center"/>
    </xf>
    <xf numFmtId="44" fontId="8" fillId="0" borderId="26" xfId="1" applyNumberFormat="1" applyFont="1" applyFill="1" applyBorder="1" applyAlignment="1"/>
    <xf numFmtId="44" fontId="8" fillId="0" borderId="29" xfId="1" applyNumberFormat="1" applyFont="1" applyFill="1" applyBorder="1" applyAlignment="1"/>
    <xf numFmtId="37" fontId="8" fillId="0" borderId="23" xfId="1" applyNumberFormat="1" applyFont="1" applyFill="1" applyBorder="1" applyAlignment="1">
      <alignment vertical="center"/>
    </xf>
    <xf numFmtId="0" fontId="9" fillId="5" borderId="23" xfId="2" applyFont="1" applyFill="1" applyBorder="1" applyAlignment="1">
      <alignment horizontal="center"/>
    </xf>
    <xf numFmtId="0" fontId="9" fillId="5" borderId="23" xfId="2" applyFont="1" applyFill="1" applyBorder="1" applyAlignment="1" applyProtection="1">
      <alignment horizontal="center"/>
    </xf>
    <xf numFmtId="0" fontId="9" fillId="5" borderId="26" xfId="2" applyFont="1" applyFill="1" applyBorder="1" applyAlignment="1">
      <alignment horizontal="center"/>
    </xf>
    <xf numFmtId="0" fontId="9" fillId="5" borderId="26" xfId="2" applyFont="1" applyFill="1" applyBorder="1" applyAlignment="1" applyProtection="1">
      <alignment horizontal="center"/>
    </xf>
    <xf numFmtId="0" fontId="9" fillId="5" borderId="29" xfId="2" applyFont="1" applyFill="1" applyBorder="1" applyAlignment="1">
      <alignment horizontal="center"/>
    </xf>
    <xf numFmtId="0" fontId="9" fillId="5" borderId="29" xfId="2" applyFont="1" applyFill="1" applyBorder="1" applyAlignment="1" applyProtection="1">
      <alignment horizontal="center"/>
    </xf>
    <xf numFmtId="44" fontId="0" fillId="0" borderId="0" xfId="0" applyNumberFormat="1" applyAlignment="1"/>
    <xf numFmtId="0" fontId="0" fillId="0" borderId="0" xfId="0" applyFill="1" applyBorder="1"/>
    <xf numFmtId="44" fontId="0" fillId="0" borderId="0" xfId="0" applyNumberFormat="1"/>
    <xf numFmtId="0" fontId="0" fillId="0" borderId="22" xfId="0" applyBorder="1"/>
    <xf numFmtId="0" fontId="0" fillId="0" borderId="32" xfId="0" applyBorder="1"/>
    <xf numFmtId="0" fontId="13" fillId="0" borderId="25" xfId="2" applyFont="1" applyFill="1" applyBorder="1" applyAlignment="1" applyProtection="1">
      <alignment horizontal="right" vertical="center"/>
      <protection locked="0"/>
    </xf>
    <xf numFmtId="44" fontId="0" fillId="0" borderId="26" xfId="0" applyNumberFormat="1" applyBorder="1"/>
    <xf numFmtId="1" fontId="0" fillId="0" borderId="26" xfId="0" applyNumberFormat="1" applyBorder="1"/>
    <xf numFmtId="44" fontId="0" fillId="0" borderId="33" xfId="0" applyNumberFormat="1" applyBorder="1"/>
    <xf numFmtId="0" fontId="13" fillId="0" borderId="25" xfId="2" applyFont="1" applyFill="1" applyBorder="1" applyAlignment="1" applyProtection="1">
      <alignment horizontal="right" vertical="center" wrapText="1"/>
      <protection locked="0"/>
    </xf>
    <xf numFmtId="0" fontId="14" fillId="0" borderId="25" xfId="0" applyFont="1" applyFill="1" applyBorder="1" applyAlignment="1">
      <alignment horizontal="right" vertical="center"/>
    </xf>
    <xf numFmtId="0" fontId="15" fillId="0" borderId="25" xfId="2" applyFont="1" applyFill="1" applyBorder="1" applyAlignment="1" applyProtection="1">
      <alignment horizontal="right" vertical="center"/>
      <protection locked="0"/>
    </xf>
    <xf numFmtId="0" fontId="13" fillId="0" borderId="28" xfId="2" applyFont="1" applyFill="1" applyBorder="1" applyAlignment="1" applyProtection="1">
      <alignment horizontal="right" vertical="center"/>
      <protection locked="0"/>
    </xf>
    <xf numFmtId="44" fontId="0" fillId="0" borderId="29" xfId="0" applyNumberFormat="1" applyBorder="1"/>
    <xf numFmtId="1" fontId="0" fillId="0" borderId="29" xfId="0" applyNumberFormat="1" applyBorder="1"/>
    <xf numFmtId="44" fontId="0" fillId="0" borderId="34" xfId="0" applyNumberFormat="1" applyBorder="1"/>
    <xf numFmtId="0" fontId="11" fillId="0" borderId="25" xfId="2" applyNumberFormat="1" applyFont="1" applyFill="1" applyBorder="1" applyAlignment="1">
      <alignment horizontal="left" wrapText="1"/>
    </xf>
    <xf numFmtId="0" fontId="0" fillId="2" borderId="36" xfId="0" applyFill="1" applyBorder="1"/>
    <xf numFmtId="0" fontId="0" fillId="7" borderId="2" xfId="0" applyFill="1" applyBorder="1"/>
    <xf numFmtId="44" fontId="0" fillId="7" borderId="3" xfId="1" applyFont="1" applyFill="1" applyBorder="1"/>
    <xf numFmtId="0" fontId="12" fillId="0" borderId="15" xfId="0" applyFont="1" applyBorder="1"/>
    <xf numFmtId="0" fontId="11" fillId="0" borderId="15" xfId="2" applyFont="1" applyBorder="1"/>
    <xf numFmtId="44" fontId="11" fillId="0" borderId="15" xfId="2" applyNumberFormat="1" applyFont="1" applyBorder="1" applyAlignment="1"/>
    <xf numFmtId="0" fontId="9" fillId="8" borderId="15" xfId="2" applyFont="1" applyFill="1" applyBorder="1" applyAlignment="1">
      <alignment horizontal="right"/>
    </xf>
    <xf numFmtId="0" fontId="9" fillId="5" borderId="15" xfId="2" applyFont="1" applyFill="1" applyBorder="1" applyAlignment="1">
      <alignment horizontal="center"/>
    </xf>
    <xf numFmtId="0" fontId="9" fillId="8" borderId="15" xfId="2" applyFont="1" applyFill="1" applyBorder="1" applyAlignment="1">
      <alignment horizontal="center"/>
    </xf>
    <xf numFmtId="0" fontId="9" fillId="5" borderId="15" xfId="2" applyFont="1" applyFill="1" applyBorder="1" applyAlignment="1" applyProtection="1">
      <alignment horizontal="center"/>
    </xf>
    <xf numFmtId="0" fontId="9" fillId="8" borderId="15" xfId="2" applyFont="1" applyFill="1" applyBorder="1" applyAlignment="1" applyProtection="1">
      <alignment horizontal="center"/>
    </xf>
    <xf numFmtId="0" fontId="0" fillId="0" borderId="15" xfId="0" applyBorder="1"/>
    <xf numFmtId="44" fontId="0" fillId="0" borderId="39" xfId="1" applyFont="1" applyBorder="1"/>
    <xf numFmtId="0" fontId="8" fillId="0" borderId="23" xfId="0" applyFont="1" applyFill="1" applyBorder="1" applyAlignment="1">
      <alignment horizontal="right" vertical="center"/>
    </xf>
    <xf numFmtId="0" fontId="12" fillId="0" borderId="15" xfId="0" applyFont="1" applyBorder="1" applyAlignment="1">
      <alignment horizontal="right"/>
    </xf>
    <xf numFmtId="0" fontId="0" fillId="0" borderId="0" xfId="0" applyAlignment="1">
      <alignment horizontal="right"/>
    </xf>
    <xf numFmtId="0" fontId="8" fillId="0" borderId="22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11" fillId="0" borderId="25" xfId="0" applyFont="1" applyFill="1" applyBorder="1" applyAlignment="1">
      <alignment horizontal="left" vertical="center"/>
    </xf>
    <xf numFmtId="0" fontId="8" fillId="0" borderId="22" xfId="0" applyFont="1" applyFill="1" applyBorder="1" applyAlignment="1">
      <alignment horizontal="left" vertical="center"/>
    </xf>
    <xf numFmtId="0" fontId="8" fillId="0" borderId="25" xfId="0" applyFont="1" applyFill="1" applyBorder="1" applyAlignment="1">
      <alignment horizontal="left" vertical="center"/>
    </xf>
    <xf numFmtId="0" fontId="12" fillId="0" borderId="25" xfId="0" applyFont="1" applyFill="1" applyBorder="1" applyAlignment="1">
      <alignment horizontal="left"/>
    </xf>
    <xf numFmtId="0" fontId="11" fillId="0" borderId="25" xfId="2" applyNumberFormat="1" applyFont="1" applyFill="1" applyBorder="1" applyAlignment="1">
      <alignment horizontal="left"/>
    </xf>
    <xf numFmtId="0" fontId="11" fillId="0" borderId="38" xfId="2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6" borderId="5" xfId="2" applyFont="1" applyFill="1" applyBorder="1" applyAlignment="1">
      <alignment horizontal="left" wrapText="1"/>
    </xf>
    <xf numFmtId="0" fontId="6" fillId="6" borderId="5" xfId="2" applyFont="1" applyFill="1" applyBorder="1" applyAlignment="1">
      <alignment horizontal="right" wrapText="1"/>
    </xf>
    <xf numFmtId="0" fontId="6" fillId="6" borderId="5" xfId="2" applyFont="1" applyFill="1" applyBorder="1" applyAlignment="1">
      <alignment horizontal="center" wrapText="1"/>
    </xf>
    <xf numFmtId="44" fontId="6" fillId="6" borderId="5" xfId="2" applyNumberFormat="1" applyFont="1" applyFill="1" applyBorder="1" applyAlignment="1">
      <alignment horizontal="center" wrapText="1"/>
    </xf>
    <xf numFmtId="0" fontId="6" fillId="6" borderId="5" xfId="2" applyFont="1" applyFill="1" applyBorder="1" applyAlignment="1">
      <alignment horizontal="left"/>
    </xf>
    <xf numFmtId="0" fontId="2" fillId="6" borderId="5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/>
    </xf>
    <xf numFmtId="164" fontId="6" fillId="6" borderId="5" xfId="2" applyNumberFormat="1" applyFont="1" applyFill="1" applyBorder="1" applyAlignment="1">
      <alignment horizontal="center"/>
    </xf>
    <xf numFmtId="166" fontId="6" fillId="6" borderId="5" xfId="2" applyNumberFormat="1" applyFont="1" applyFill="1" applyBorder="1" applyAlignment="1">
      <alignment horizontal="center"/>
    </xf>
    <xf numFmtId="0" fontId="11" fillId="0" borderId="28" xfId="0" applyFont="1" applyFill="1" applyBorder="1" applyAlignment="1">
      <alignment horizontal="left" vertical="center"/>
    </xf>
    <xf numFmtId="0" fontId="8" fillId="0" borderId="41" xfId="0" applyFont="1" applyFill="1" applyBorder="1" applyAlignment="1">
      <alignment horizontal="right"/>
    </xf>
    <xf numFmtId="0" fontId="8" fillId="0" borderId="41" xfId="0" applyFont="1" applyFill="1" applyBorder="1" applyAlignment="1"/>
    <xf numFmtId="1" fontId="8" fillId="0" borderId="41" xfId="0" applyNumberFormat="1" applyFont="1" applyFill="1" applyBorder="1" applyAlignment="1"/>
    <xf numFmtId="165" fontId="8" fillId="0" borderId="41" xfId="0" applyNumberFormat="1" applyFont="1" applyFill="1" applyBorder="1" applyAlignment="1"/>
    <xf numFmtId="0" fontId="10" fillId="5" borderId="41" xfId="0" applyFont="1" applyFill="1" applyBorder="1" applyAlignment="1" applyProtection="1">
      <alignment horizontal="center"/>
    </xf>
    <xf numFmtId="0" fontId="9" fillId="8" borderId="41" xfId="2" applyFont="1" applyFill="1" applyBorder="1" applyAlignment="1" applyProtection="1">
      <alignment horizontal="center"/>
    </xf>
    <xf numFmtId="0" fontId="10" fillId="5" borderId="41" xfId="0" applyFont="1" applyFill="1" applyBorder="1" applyAlignment="1">
      <alignment horizontal="center"/>
    </xf>
    <xf numFmtId="0" fontId="9" fillId="8" borderId="41" xfId="2" applyFont="1" applyFill="1" applyBorder="1" applyAlignment="1">
      <alignment horizontal="center"/>
    </xf>
    <xf numFmtId="0" fontId="11" fillId="0" borderId="22" xfId="2" applyNumberFormat="1" applyFont="1" applyFill="1" applyBorder="1" applyAlignment="1">
      <alignment horizontal="left" wrapText="1"/>
    </xf>
    <xf numFmtId="0" fontId="11" fillId="0" borderId="28" xfId="2" applyNumberFormat="1" applyFont="1" applyFill="1" applyBorder="1" applyAlignment="1">
      <alignment horizontal="left"/>
    </xf>
    <xf numFmtId="0" fontId="8" fillId="0" borderId="41" xfId="0" applyFont="1" applyFill="1" applyBorder="1" applyAlignment="1">
      <alignment vertical="center"/>
    </xf>
    <xf numFmtId="0" fontId="8" fillId="0" borderId="41" xfId="0" applyFont="1" applyFill="1" applyBorder="1" applyAlignment="1">
      <alignment horizontal="right" vertical="center"/>
    </xf>
    <xf numFmtId="1" fontId="8" fillId="0" borderId="41" xfId="1" applyNumberFormat="1" applyFont="1" applyFill="1" applyBorder="1" applyAlignment="1">
      <alignment vertical="center"/>
    </xf>
    <xf numFmtId="44" fontId="8" fillId="0" borderId="41" xfId="1" applyFont="1" applyFill="1" applyBorder="1" applyAlignment="1">
      <alignment vertical="center"/>
    </xf>
    <xf numFmtId="0" fontId="11" fillId="0" borderId="22" xfId="2" applyNumberFormat="1" applyFont="1" applyFill="1" applyBorder="1" applyAlignment="1">
      <alignment horizontal="left"/>
    </xf>
    <xf numFmtId="0" fontId="11" fillId="0" borderId="28" xfId="2" applyNumberFormat="1" applyFont="1" applyFill="1" applyBorder="1" applyAlignment="1">
      <alignment horizontal="left" wrapText="1"/>
    </xf>
    <xf numFmtId="0" fontId="8" fillId="0" borderId="41" xfId="0" applyFont="1" applyFill="1" applyBorder="1"/>
    <xf numFmtId="1" fontId="11" fillId="0" borderId="41" xfId="1" applyNumberFormat="1" applyFont="1" applyFill="1" applyBorder="1" applyAlignment="1">
      <alignment vertical="center"/>
    </xf>
    <xf numFmtId="165" fontId="11" fillId="0" borderId="41" xfId="1" applyNumberFormat="1" applyFont="1" applyFill="1" applyBorder="1" applyAlignment="1">
      <alignment vertical="center"/>
    </xf>
    <xf numFmtId="37" fontId="8" fillId="0" borderId="41" xfId="1" applyNumberFormat="1" applyFont="1" applyFill="1" applyBorder="1" applyAlignment="1">
      <alignment vertical="center"/>
    </xf>
    <xf numFmtId="0" fontId="11" fillId="0" borderId="18" xfId="2" applyNumberFormat="1" applyFont="1" applyFill="1" applyBorder="1" applyAlignment="1">
      <alignment horizontal="left"/>
    </xf>
    <xf numFmtId="0" fontId="12" fillId="0" borderId="16" xfId="0" applyFont="1" applyBorder="1"/>
    <xf numFmtId="0" fontId="12" fillId="0" borderId="16" xfId="0" applyFont="1" applyBorder="1" applyAlignment="1">
      <alignment horizontal="right"/>
    </xf>
    <xf numFmtId="0" fontId="11" fillId="0" borderId="16" xfId="2" applyFont="1" applyBorder="1"/>
    <xf numFmtId="44" fontId="11" fillId="0" borderId="16" xfId="2" applyNumberFormat="1" applyFont="1" applyBorder="1" applyAlignment="1"/>
    <xf numFmtId="0" fontId="9" fillId="8" borderId="16" xfId="2" applyFont="1" applyFill="1" applyBorder="1" applyAlignment="1">
      <alignment horizontal="right"/>
    </xf>
    <xf numFmtId="0" fontId="9" fillId="8" borderId="16" xfId="2" applyFont="1" applyFill="1" applyBorder="1" applyAlignment="1">
      <alignment horizontal="center"/>
    </xf>
    <xf numFmtId="0" fontId="9" fillId="8" borderId="16" xfId="2" applyFont="1" applyFill="1" applyBorder="1" applyAlignment="1" applyProtection="1">
      <alignment horizontal="center"/>
    </xf>
    <xf numFmtId="0" fontId="0" fillId="0" borderId="16" xfId="0" applyBorder="1"/>
    <xf numFmtId="44" fontId="0" fillId="0" borderId="19" xfId="1" applyFont="1" applyBorder="1"/>
    <xf numFmtId="0" fontId="10" fillId="5" borderId="16" xfId="0" applyFont="1" applyFill="1" applyBorder="1" applyAlignment="1" applyProtection="1">
      <alignment horizontal="center"/>
    </xf>
    <xf numFmtId="0" fontId="10" fillId="5" borderId="16" xfId="0" applyFont="1" applyFill="1" applyBorder="1" applyAlignment="1">
      <alignment horizontal="center"/>
    </xf>
    <xf numFmtId="164" fontId="6" fillId="6" borderId="7" xfId="2" applyNumberFormat="1" applyFont="1" applyFill="1" applyBorder="1" applyAlignment="1">
      <alignment horizontal="center"/>
    </xf>
    <xf numFmtId="166" fontId="6" fillId="6" borderId="31" xfId="2" applyNumberFormat="1" applyFont="1" applyFill="1" applyBorder="1" applyAlignment="1">
      <alignment horizontal="center"/>
    </xf>
    <xf numFmtId="0" fontId="10" fillId="0" borderId="0" xfId="0" applyFont="1" applyFill="1" applyBorder="1" applyAlignment="1" applyProtection="1">
      <alignment horizontal="center"/>
    </xf>
    <xf numFmtId="0" fontId="9" fillId="0" borderId="0" xfId="2" applyFont="1" applyFill="1" applyBorder="1" applyAlignment="1" applyProtection="1">
      <alignment horizontal="center"/>
    </xf>
    <xf numFmtId="0" fontId="10" fillId="0" borderId="0" xfId="0" applyFont="1" applyFill="1" applyBorder="1" applyAlignment="1">
      <alignment horizontal="center"/>
    </xf>
    <xf numFmtId="0" fontId="9" fillId="0" borderId="0" xfId="2" applyFont="1" applyFill="1" applyBorder="1" applyAlignment="1">
      <alignment horizontal="center"/>
    </xf>
    <xf numFmtId="166" fontId="6" fillId="0" borderId="0" xfId="2" applyNumberFormat="1" applyFont="1" applyFill="1" applyBorder="1" applyAlignment="1">
      <alignment horizontal="center"/>
    </xf>
    <xf numFmtId="164" fontId="6" fillId="6" borderId="37" xfId="2" applyNumberFormat="1" applyFont="1" applyFill="1" applyBorder="1" applyAlignment="1">
      <alignment horizontal="center"/>
    </xf>
    <xf numFmtId="0" fontId="0" fillId="0" borderId="0" xfId="0" applyFill="1"/>
    <xf numFmtId="166" fontId="6" fillId="6" borderId="7" xfId="2" applyNumberFormat="1" applyFont="1" applyFill="1" applyBorder="1" applyAlignment="1">
      <alignment horizontal="center"/>
    </xf>
    <xf numFmtId="0" fontId="0" fillId="0" borderId="36" xfId="0" applyFill="1" applyBorder="1"/>
    <xf numFmtId="0" fontId="3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 wrapText="1"/>
    </xf>
    <xf numFmtId="0" fontId="17" fillId="0" borderId="46" xfId="0" applyFont="1" applyFill="1" applyBorder="1" applyAlignment="1">
      <alignment horizontal="center" wrapText="1"/>
    </xf>
    <xf numFmtId="0" fontId="17" fillId="0" borderId="47" xfId="0" applyFont="1" applyFill="1" applyBorder="1" applyAlignment="1">
      <alignment horizontal="right" vertical="center" wrapText="1"/>
    </xf>
    <xf numFmtId="0" fontId="17" fillId="0" borderId="48" xfId="0" applyFont="1" applyFill="1" applyBorder="1" applyAlignment="1">
      <alignment horizontal="right" vertical="center" wrapText="1"/>
    </xf>
    <xf numFmtId="0" fontId="10" fillId="0" borderId="49" xfId="0" applyFont="1" applyFill="1" applyBorder="1" applyAlignment="1" applyProtection="1">
      <alignment horizontal="center"/>
    </xf>
    <xf numFmtId="44" fontId="10" fillId="0" borderId="51" xfId="0" applyNumberFormat="1" applyFont="1" applyFill="1" applyBorder="1" applyAlignment="1" applyProtection="1">
      <alignment horizontal="center"/>
    </xf>
    <xf numFmtId="44" fontId="10" fillId="0" borderId="50" xfId="0" applyNumberFormat="1" applyFont="1" applyFill="1" applyBorder="1" applyAlignment="1" applyProtection="1">
      <alignment horizontal="center"/>
    </xf>
    <xf numFmtId="164" fontId="6" fillId="6" borderId="20" xfId="2" applyNumberFormat="1" applyFont="1" applyFill="1" applyBorder="1" applyAlignment="1">
      <alignment horizontal="center"/>
    </xf>
    <xf numFmtId="166" fontId="6" fillId="6" borderId="6" xfId="2" applyNumberFormat="1" applyFont="1" applyFill="1" applyBorder="1" applyAlignment="1">
      <alignment horizontal="center"/>
    </xf>
    <xf numFmtId="164" fontId="6" fillId="6" borderId="40" xfId="2" applyNumberFormat="1" applyFont="1" applyFill="1" applyBorder="1" applyAlignment="1">
      <alignment horizontal="center"/>
    </xf>
    <xf numFmtId="164" fontId="6" fillId="6" borderId="21" xfId="2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9" fillId="8" borderId="23" xfId="2" applyFont="1" applyFill="1" applyBorder="1" applyAlignment="1" applyProtection="1">
      <alignment horizontal="right"/>
    </xf>
    <xf numFmtId="0" fontId="9" fillId="0" borderId="26" xfId="2" applyFont="1" applyBorder="1" applyProtection="1"/>
    <xf numFmtId="0" fontId="9" fillId="0" borderId="45" xfId="2" applyFont="1" applyFill="1" applyBorder="1" applyAlignment="1">
      <alignment horizontal="center"/>
    </xf>
    <xf numFmtId="0" fontId="9" fillId="0" borderId="39" xfId="2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9" fillId="0" borderId="44" xfId="2" applyFont="1" applyFill="1" applyBorder="1" applyAlignment="1">
      <alignment horizontal="center"/>
    </xf>
    <xf numFmtId="0" fontId="9" fillId="0" borderId="27" xfId="2" applyFont="1" applyFill="1" applyBorder="1" applyAlignment="1">
      <alignment horizontal="center"/>
    </xf>
    <xf numFmtId="0" fontId="9" fillId="0" borderId="42" xfId="2" applyFont="1" applyFill="1" applyBorder="1" applyAlignment="1">
      <alignment horizontal="center" wrapText="1"/>
    </xf>
    <xf numFmtId="0" fontId="9" fillId="0" borderId="43" xfId="2" applyFont="1" applyFill="1" applyBorder="1" applyAlignment="1">
      <alignment horizontal="center" wrapText="1"/>
    </xf>
    <xf numFmtId="0" fontId="9" fillId="8" borderId="8" xfId="2" applyFont="1" applyFill="1" applyBorder="1" applyAlignment="1">
      <alignment horizontal="center"/>
    </xf>
    <xf numFmtId="0" fontId="9" fillId="8" borderId="14" xfId="2" applyFont="1" applyFill="1" applyBorder="1" applyAlignment="1">
      <alignment horizontal="center"/>
    </xf>
    <xf numFmtId="0" fontId="10" fillId="0" borderId="10" xfId="0" applyFont="1" applyFill="1" applyBorder="1" applyAlignment="1" applyProtection="1">
      <alignment horizontal="center"/>
    </xf>
    <xf numFmtId="0" fontId="10" fillId="0" borderId="16" xfId="0" applyFont="1" applyFill="1" applyBorder="1" applyAlignment="1" applyProtection="1">
      <alignment horizontal="center"/>
    </xf>
    <xf numFmtId="0" fontId="9" fillId="0" borderId="10" xfId="2" applyFont="1" applyFill="1" applyBorder="1" applyAlignment="1" applyProtection="1">
      <alignment horizontal="center"/>
    </xf>
    <xf numFmtId="0" fontId="9" fillId="0" borderId="16" xfId="2" applyFont="1" applyFill="1" applyBorder="1" applyAlignment="1" applyProtection="1">
      <alignment horizontal="center"/>
    </xf>
    <xf numFmtId="0" fontId="4" fillId="3" borderId="7" xfId="0" applyFont="1" applyFill="1" applyBorder="1" applyAlignment="1">
      <alignment horizontal="center" vertical="center" textRotation="90"/>
    </xf>
    <xf numFmtId="0" fontId="4" fillId="3" borderId="13" xfId="0" applyFont="1" applyFill="1" applyBorder="1" applyAlignment="1">
      <alignment horizontal="center" vertical="center" textRotation="90"/>
    </xf>
    <xf numFmtId="0" fontId="4" fillId="3" borderId="36" xfId="0" applyFont="1" applyFill="1" applyBorder="1" applyAlignment="1">
      <alignment horizontal="center" vertical="center" textRotation="90"/>
    </xf>
    <xf numFmtId="0" fontId="9" fillId="0" borderId="10" xfId="2" applyFont="1" applyFill="1" applyBorder="1" applyAlignment="1">
      <alignment horizontal="center"/>
    </xf>
    <xf numFmtId="0" fontId="9" fillId="0" borderId="16" xfId="2" applyFont="1" applyFill="1" applyBorder="1" applyAlignment="1">
      <alignment horizontal="center"/>
    </xf>
    <xf numFmtId="0" fontId="10" fillId="0" borderId="12" xfId="0" applyFont="1" applyFill="1" applyBorder="1" applyAlignment="1" applyProtection="1">
      <alignment horizontal="center"/>
    </xf>
    <xf numFmtId="0" fontId="10" fillId="0" borderId="19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6" fillId="6" borderId="11" xfId="2" applyFont="1" applyFill="1" applyBorder="1" applyAlignment="1">
      <alignment horizontal="center"/>
    </xf>
    <xf numFmtId="0" fontId="6" fillId="6" borderId="17" xfId="2" applyFont="1" applyFill="1" applyBorder="1" applyAlignment="1">
      <alignment horizontal="center"/>
    </xf>
    <xf numFmtId="0" fontId="7" fillId="7" borderId="40" xfId="2" applyFont="1" applyFill="1" applyBorder="1" applyAlignment="1">
      <alignment horizontal="center"/>
    </xf>
    <xf numFmtId="0" fontId="7" fillId="7" borderId="20" xfId="2" applyFont="1" applyFill="1" applyBorder="1" applyAlignment="1">
      <alignment horizontal="center"/>
    </xf>
    <xf numFmtId="0" fontId="7" fillId="7" borderId="21" xfId="2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 vertical="center" textRotation="90"/>
    </xf>
    <xf numFmtId="0" fontId="6" fillId="6" borderId="8" xfId="2" applyFont="1" applyFill="1" applyBorder="1" applyAlignment="1">
      <alignment horizontal="left" wrapText="1"/>
    </xf>
    <xf numFmtId="0" fontId="6" fillId="6" borderId="14" xfId="2" applyFont="1" applyFill="1" applyBorder="1" applyAlignment="1">
      <alignment horizontal="left" wrapText="1"/>
    </xf>
    <xf numFmtId="0" fontId="6" fillId="6" borderId="10" xfId="2" applyFont="1" applyFill="1" applyBorder="1" applyAlignment="1">
      <alignment horizontal="right" wrapText="1"/>
    </xf>
    <xf numFmtId="0" fontId="6" fillId="6" borderId="16" xfId="2" applyFont="1" applyFill="1" applyBorder="1" applyAlignment="1">
      <alignment horizontal="right" wrapText="1"/>
    </xf>
    <xf numFmtId="0" fontId="6" fillId="6" borderId="10" xfId="2" applyFont="1" applyFill="1" applyBorder="1" applyAlignment="1">
      <alignment horizontal="center" wrapText="1"/>
    </xf>
    <xf numFmtId="0" fontId="6" fillId="6" borderId="16" xfId="2" applyFont="1" applyFill="1" applyBorder="1" applyAlignment="1">
      <alignment horizontal="center" wrapText="1"/>
    </xf>
    <xf numFmtId="44" fontId="6" fillId="6" borderId="10" xfId="2" applyNumberFormat="1" applyFont="1" applyFill="1" applyBorder="1" applyAlignment="1">
      <alignment horizontal="center" wrapText="1"/>
    </xf>
    <xf numFmtId="44" fontId="6" fillId="6" borderId="16" xfId="2" applyNumberFormat="1" applyFont="1" applyFill="1" applyBorder="1" applyAlignment="1">
      <alignment horizontal="center" wrapText="1"/>
    </xf>
    <xf numFmtId="0" fontId="2" fillId="6" borderId="7" xfId="0" applyFont="1" applyFill="1" applyBorder="1" applyAlignment="1">
      <alignment horizontal="center" wrapText="1"/>
    </xf>
    <xf numFmtId="0" fontId="2" fillId="6" borderId="31" xfId="0" applyFont="1" applyFill="1" applyBorder="1" applyAlignment="1">
      <alignment horizontal="center" wrapText="1"/>
    </xf>
    <xf numFmtId="0" fontId="6" fillId="6" borderId="35" xfId="2" applyFont="1" applyFill="1" applyBorder="1" applyAlignment="1">
      <alignment horizontal="left" wrapText="1"/>
    </xf>
    <xf numFmtId="0" fontId="6" fillId="6" borderId="18" xfId="2" applyFont="1" applyFill="1" applyBorder="1" applyAlignment="1">
      <alignment horizontal="left" wrapText="1"/>
    </xf>
    <xf numFmtId="0" fontId="7" fillId="7" borderId="20" xfId="2" applyFont="1" applyFill="1" applyBorder="1" applyAlignment="1">
      <alignment horizontal="left"/>
    </xf>
    <xf numFmtId="0" fontId="7" fillId="7" borderId="2" xfId="2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Normal 2" xfId="2" xr:uid="{2D337CD8-CFD6-4C24-AC3C-6A30FE26F8EB}"/>
  </cellStyles>
  <dxfs count="37"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714F4E-E6BA-4E34-A672-4FAD3732A054}" name="Table1" displayName="Table1" ref="A2:G59" totalsRowShown="0" headerRowDxfId="11" headerRowBorderDxfId="10" tableBorderDxfId="9" totalsRowBorderDxfId="8">
  <autoFilter ref="A2:G59" xr:uid="{7BF12DDA-E984-4E0C-8ADC-A18B6845BC9B}"/>
  <sortState xmlns:xlrd2="http://schemas.microsoft.com/office/spreadsheetml/2017/richdata2" ref="A3:G59">
    <sortCondition ref="A2:A59"/>
  </sortState>
  <tableColumns count="7">
    <tableColumn id="1" xr3:uid="{46821EAF-1E4B-45F6-8FEF-F9B0F9441A36}" name="Product" dataDxfId="7" dataCellStyle="Normal 2"/>
    <tableColumn id="2" xr3:uid="{519F3167-B698-4C26-8D82-72CB37B0F04E}" name="FMS/SKU" dataDxfId="6"/>
    <tableColumn id="3" xr3:uid="{C6CD8378-39E5-43C5-B51C-B70527FFA349}" name="Pack Size" dataDxfId="5"/>
    <tableColumn id="4" xr3:uid="{2DA83CAD-8684-43E7-86CE-E62816FF0897}" name="Case Price" dataDxfId="4"/>
    <tableColumn id="5" xr3:uid="{06D80066-350C-4566-94D9-DC0C8FED6B87}" name="Unit" dataDxfId="3"/>
    <tableColumn id="6" xr3:uid="{451FC342-2407-4814-8B56-A856FD51B4E6}" name="Measure" dataDxfId="2"/>
    <tableColumn id="7" xr3:uid="{900BC7BD-96BE-479F-9397-2194341DC6D3}" name="Par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24DFD-4479-40A7-B96E-5610C685B170}">
  <dimension ref="A1:J41"/>
  <sheetViews>
    <sheetView zoomScaleNormal="100" workbookViewId="0">
      <pane xSplit="1" ySplit="6" topLeftCell="B7" activePane="bottomRight" state="frozen"/>
      <selection pane="topRight" activeCell="J1" sqref="J1"/>
      <selection pane="bottomLeft" activeCell="A5" sqref="A5"/>
      <selection pane="bottomRight" activeCell="F19" sqref="F19"/>
    </sheetView>
  </sheetViews>
  <sheetFormatPr defaultRowHeight="15" x14ac:dyDescent="0.25"/>
  <cols>
    <col min="2" max="2" width="3.5703125" style="161" customWidth="1"/>
    <col min="3" max="3" width="14.42578125" customWidth="1"/>
    <col min="4" max="4" width="11.85546875" customWidth="1"/>
    <col min="5" max="5" width="12" customWidth="1"/>
    <col min="6" max="6" width="12.140625" customWidth="1"/>
    <col min="7" max="7" width="11" customWidth="1"/>
    <col min="8" max="8" width="11.5703125" customWidth="1"/>
    <col min="9" max="9" width="11" customWidth="1"/>
    <col min="10" max="10" width="10.7109375" customWidth="1"/>
  </cols>
  <sheetData>
    <row r="1" spans="1:10" ht="15" customHeight="1" x14ac:dyDescent="0.25">
      <c r="A1" s="1"/>
      <c r="B1" s="204" t="s">
        <v>154</v>
      </c>
      <c r="C1" s="204"/>
      <c r="D1" s="204"/>
      <c r="E1" s="204"/>
      <c r="F1" s="204"/>
      <c r="G1" s="204"/>
      <c r="H1" s="204"/>
      <c r="I1" s="200"/>
      <c r="J1" s="202"/>
    </row>
    <row r="2" spans="1:10" ht="15" customHeight="1" thickBot="1" x14ac:dyDescent="0.3">
      <c r="A2" s="2"/>
      <c r="B2" s="205"/>
      <c r="C2" s="205"/>
      <c r="D2" s="205"/>
      <c r="E2" s="205"/>
      <c r="F2" s="205"/>
      <c r="G2" s="205"/>
      <c r="H2" s="205"/>
      <c r="I2" s="201"/>
      <c r="J2" s="203"/>
    </row>
    <row r="3" spans="1:10" ht="15" hidden="1" customHeight="1" thickBot="1" x14ac:dyDescent="0.55000000000000004">
      <c r="A3" s="157"/>
      <c r="B3" s="160"/>
      <c r="C3" s="158"/>
      <c r="D3" s="159"/>
      <c r="E3" s="159"/>
      <c r="F3" s="159"/>
      <c r="G3" s="159"/>
      <c r="H3" s="159"/>
      <c r="I3" s="159"/>
      <c r="J3" s="159"/>
    </row>
    <row r="4" spans="1:10" ht="15" hidden="1" customHeight="1" thickBot="1" x14ac:dyDescent="0.55000000000000004">
      <c r="A4" s="157"/>
      <c r="B4" s="160"/>
      <c r="C4" s="158"/>
      <c r="D4" s="159"/>
      <c r="E4" s="159"/>
      <c r="F4" s="159"/>
      <c r="G4" s="159"/>
      <c r="H4" s="159"/>
      <c r="I4" s="159"/>
      <c r="J4" s="159"/>
    </row>
    <row r="5" spans="1:10" ht="15" customHeight="1" thickBot="1" x14ac:dyDescent="0.3">
      <c r="A5" s="193" t="s">
        <v>155</v>
      </c>
      <c r="B5" s="162"/>
      <c r="C5" s="154" t="s">
        <v>152</v>
      </c>
      <c r="D5" s="147">
        <v>44296</v>
      </c>
      <c r="E5" s="147">
        <f>D5+1</f>
        <v>44297</v>
      </c>
      <c r="F5" s="147">
        <f t="shared" ref="F5:J5" si="0">E5+1</f>
        <v>44298</v>
      </c>
      <c r="G5" s="147">
        <f t="shared" si="0"/>
        <v>44299</v>
      </c>
      <c r="H5" s="147">
        <f t="shared" si="0"/>
        <v>44300</v>
      </c>
      <c r="I5" s="147">
        <f t="shared" si="0"/>
        <v>44301</v>
      </c>
      <c r="J5" s="147">
        <f t="shared" si="0"/>
        <v>44302</v>
      </c>
    </row>
    <row r="6" spans="1:10" ht="15" customHeight="1" thickBot="1" x14ac:dyDescent="0.3">
      <c r="A6" s="194"/>
      <c r="B6" s="163"/>
      <c r="C6" s="156" t="s">
        <v>153</v>
      </c>
      <c r="D6" s="148" t="str">
        <f>TEXT(D5,"DDD")</f>
        <v>Sat</v>
      </c>
      <c r="E6" s="148" t="str">
        <f t="shared" ref="E6:H6" si="1">TEXT(E5,"DDD")</f>
        <v>Sun</v>
      </c>
      <c r="F6" s="148" t="str">
        <f t="shared" si="1"/>
        <v>Mon</v>
      </c>
      <c r="G6" s="148" t="str">
        <f t="shared" si="1"/>
        <v>Tue</v>
      </c>
      <c r="H6" s="148" t="str">
        <f t="shared" si="1"/>
        <v>Wed</v>
      </c>
      <c r="I6" s="148" t="str">
        <f>TEXT(I5,"DDD")</f>
        <v>Thu</v>
      </c>
      <c r="J6" s="148" t="str">
        <f t="shared" ref="J6" si="2">TEXT(J5,"DDD")</f>
        <v>Fri</v>
      </c>
    </row>
    <row r="7" spans="1:10" ht="15" hidden="1" customHeight="1" x14ac:dyDescent="0.25">
      <c r="A7" s="195"/>
      <c r="B7" s="164"/>
      <c r="C7" s="153"/>
      <c r="D7" s="153"/>
      <c r="E7" s="153"/>
      <c r="F7" s="153"/>
      <c r="G7" s="153"/>
      <c r="H7" s="153"/>
      <c r="I7" s="153"/>
      <c r="J7" s="153"/>
    </row>
    <row r="8" spans="1:10" ht="15" hidden="1" customHeight="1" x14ac:dyDescent="0.25">
      <c r="A8" s="195"/>
      <c r="B8" s="164"/>
      <c r="C8" s="153"/>
      <c r="D8" s="153"/>
      <c r="E8" s="153"/>
      <c r="F8" s="153"/>
      <c r="G8" s="153"/>
      <c r="H8" s="153"/>
      <c r="I8" s="153"/>
      <c r="J8" s="153"/>
    </row>
    <row r="9" spans="1:10" ht="15" hidden="1" customHeight="1" x14ac:dyDescent="0.25">
      <c r="A9" s="195"/>
      <c r="B9" s="164"/>
      <c r="C9" s="153"/>
      <c r="D9" s="153"/>
      <c r="E9" s="153"/>
      <c r="F9" s="153"/>
      <c r="G9" s="153"/>
      <c r="H9" s="153"/>
      <c r="I9" s="153"/>
      <c r="J9" s="153"/>
    </row>
    <row r="10" spans="1:10" ht="15" customHeight="1" thickBot="1" x14ac:dyDescent="0.3">
      <c r="A10" s="195"/>
      <c r="B10" s="164"/>
      <c r="C10" s="153"/>
      <c r="D10" s="153"/>
      <c r="E10" s="153"/>
      <c r="F10" s="153"/>
      <c r="G10" s="153"/>
      <c r="H10" s="153"/>
      <c r="I10" s="153"/>
      <c r="J10" s="153"/>
    </row>
    <row r="11" spans="1:10" ht="15" customHeight="1" x14ac:dyDescent="0.25">
      <c r="A11" s="194"/>
      <c r="B11" s="165"/>
      <c r="C11" s="187" t="s">
        <v>151</v>
      </c>
      <c r="D11" s="189"/>
      <c r="E11" s="191"/>
      <c r="F11" s="189"/>
      <c r="G11" s="191"/>
      <c r="H11" s="181"/>
      <c r="I11" s="196"/>
      <c r="J11" s="198"/>
    </row>
    <row r="12" spans="1:10" ht="15" customHeight="1" thickBot="1" x14ac:dyDescent="0.3">
      <c r="A12" s="194"/>
      <c r="B12" s="165"/>
      <c r="C12" s="188"/>
      <c r="D12" s="190"/>
      <c r="E12" s="192"/>
      <c r="F12" s="190"/>
      <c r="G12" s="192"/>
      <c r="H12" s="182"/>
      <c r="I12" s="197"/>
      <c r="J12" s="199"/>
    </row>
    <row r="13" spans="1:10" ht="15" customHeight="1" thickBot="1" x14ac:dyDescent="0.3">
      <c r="A13" s="194"/>
      <c r="B13" s="164"/>
      <c r="C13" s="152"/>
      <c r="D13" s="149"/>
      <c r="E13" s="150"/>
      <c r="F13" s="149"/>
      <c r="G13" s="150"/>
      <c r="H13" s="151"/>
      <c r="I13" s="152"/>
      <c r="J13" s="149"/>
    </row>
    <row r="14" spans="1:10" ht="29.25" customHeight="1" x14ac:dyDescent="0.25">
      <c r="A14" s="194"/>
      <c r="B14" s="164"/>
      <c r="C14" s="166" t="s">
        <v>156</v>
      </c>
      <c r="D14" s="185" t="s">
        <v>157</v>
      </c>
      <c r="E14" s="186"/>
      <c r="F14" s="169" t="s">
        <v>158</v>
      </c>
      <c r="G14" s="150"/>
      <c r="H14" s="151"/>
      <c r="I14" s="152"/>
      <c r="J14" s="149"/>
    </row>
    <row r="15" spans="1:10" ht="15" customHeight="1" x14ac:dyDescent="0.25">
      <c r="A15" s="194"/>
      <c r="B15" s="164"/>
      <c r="C15" s="167" t="s">
        <v>113</v>
      </c>
      <c r="D15" s="183">
        <v>6360</v>
      </c>
      <c r="E15" s="184"/>
      <c r="F15" s="171">
        <f>SUM('2-A'!R7:R61)</f>
        <v>0</v>
      </c>
      <c r="G15" s="150"/>
      <c r="H15" s="151"/>
      <c r="I15" s="152"/>
      <c r="J15" s="149"/>
    </row>
    <row r="16" spans="1:10" ht="15" customHeight="1" x14ac:dyDescent="0.25">
      <c r="A16" s="194"/>
      <c r="B16" s="164"/>
      <c r="C16" s="167" t="s">
        <v>112</v>
      </c>
      <c r="D16" s="183"/>
      <c r="E16" s="184"/>
      <c r="F16" s="171">
        <f>SUM('3-C'!R7:R60)</f>
        <v>0</v>
      </c>
      <c r="G16" s="150"/>
      <c r="H16" s="151"/>
      <c r="I16" s="152"/>
      <c r="J16" s="149"/>
    </row>
    <row r="17" spans="1:10" ht="15" customHeight="1" x14ac:dyDescent="0.25">
      <c r="A17" s="194"/>
      <c r="B17" s="164"/>
      <c r="C17" s="167" t="s">
        <v>111</v>
      </c>
      <c r="D17" s="183"/>
      <c r="E17" s="184"/>
      <c r="F17" s="171">
        <f>SUM('4-ICU FL'!R7:R60)</f>
        <v>0</v>
      </c>
      <c r="G17" s="150"/>
      <c r="H17" s="151"/>
      <c r="I17" s="152"/>
      <c r="J17" s="149"/>
    </row>
    <row r="18" spans="1:10" ht="15" customHeight="1" x14ac:dyDescent="0.25">
      <c r="A18" s="194"/>
      <c r="B18" s="164"/>
      <c r="C18" s="167" t="s">
        <v>110</v>
      </c>
      <c r="D18" s="183"/>
      <c r="E18" s="184"/>
      <c r="F18" s="171">
        <f>SUM('4-A1'!R7:R61)</f>
        <v>0</v>
      </c>
      <c r="G18" s="150"/>
      <c r="H18" s="151"/>
      <c r="I18" s="152"/>
      <c r="J18" s="149"/>
    </row>
    <row r="19" spans="1:10" ht="15" customHeight="1" x14ac:dyDescent="0.25">
      <c r="A19" s="194"/>
      <c r="B19" s="164"/>
      <c r="C19" s="167" t="s">
        <v>109</v>
      </c>
      <c r="D19" s="183"/>
      <c r="E19" s="184"/>
      <c r="F19" s="171">
        <f>SUM('4-A2'!R7:R61)</f>
        <v>0</v>
      </c>
      <c r="G19" s="150"/>
      <c r="H19" s="151"/>
      <c r="I19" s="152"/>
      <c r="J19" s="149"/>
    </row>
    <row r="20" spans="1:10" ht="15" customHeight="1" x14ac:dyDescent="0.25">
      <c r="A20" s="194"/>
      <c r="B20" s="164"/>
      <c r="C20" s="167" t="s">
        <v>108</v>
      </c>
      <c r="D20" s="183"/>
      <c r="E20" s="184"/>
      <c r="F20" s="171">
        <f>SUM('4-C'!R7:R61)</f>
        <v>0</v>
      </c>
      <c r="G20" s="150"/>
      <c r="H20" s="151"/>
      <c r="I20" s="152"/>
      <c r="J20" s="149"/>
    </row>
    <row r="21" spans="1:10" ht="15" customHeight="1" x14ac:dyDescent="0.25">
      <c r="A21" s="194"/>
      <c r="B21" s="164"/>
      <c r="C21" s="167" t="s">
        <v>107</v>
      </c>
      <c r="D21" s="183">
        <v>4060</v>
      </c>
      <c r="E21" s="184"/>
      <c r="F21" s="171">
        <f>SUM('4-D'!R7:R61)</f>
        <v>0</v>
      </c>
      <c r="G21" s="150"/>
      <c r="H21" s="151"/>
      <c r="I21" s="152"/>
      <c r="J21" s="149"/>
    </row>
    <row r="22" spans="1:10" ht="15" customHeight="1" x14ac:dyDescent="0.25">
      <c r="A22" s="194"/>
      <c r="B22" s="164"/>
      <c r="C22" s="167" t="s">
        <v>106</v>
      </c>
      <c r="D22" s="183">
        <v>4020</v>
      </c>
      <c r="E22" s="184"/>
      <c r="F22" s="171">
        <f>SUM('4-E'!R7:R61)</f>
        <v>0</v>
      </c>
      <c r="G22" s="150"/>
      <c r="H22" s="151"/>
      <c r="I22" s="152"/>
      <c r="J22" s="149"/>
    </row>
    <row r="23" spans="1:10" ht="15" customHeight="1" x14ac:dyDescent="0.25">
      <c r="A23" s="194"/>
      <c r="B23" s="164"/>
      <c r="C23" s="167" t="s">
        <v>105</v>
      </c>
      <c r="D23" s="183"/>
      <c r="E23" s="184"/>
      <c r="F23" s="171">
        <f>SUM('5-Library'!R7:R60)</f>
        <v>0</v>
      </c>
      <c r="G23" s="150"/>
      <c r="H23" s="151"/>
      <c r="I23" s="152"/>
      <c r="J23" s="149"/>
    </row>
    <row r="24" spans="1:10" ht="15" customHeight="1" x14ac:dyDescent="0.25">
      <c r="A24" s="194"/>
      <c r="B24" s="164"/>
      <c r="C24" s="167" t="s">
        <v>104</v>
      </c>
      <c r="D24" s="183">
        <v>4155</v>
      </c>
      <c r="E24" s="184"/>
      <c r="F24" s="171">
        <f>SUM('5-A'!R7:R61)</f>
        <v>0</v>
      </c>
      <c r="G24" s="150"/>
      <c r="H24" s="151"/>
      <c r="I24" s="152"/>
      <c r="J24" s="149"/>
    </row>
    <row r="25" spans="1:10" ht="15" customHeight="1" x14ac:dyDescent="0.25">
      <c r="A25" s="194"/>
      <c r="B25" s="164"/>
      <c r="C25" s="167" t="s">
        <v>103</v>
      </c>
      <c r="D25" s="183">
        <v>4160</v>
      </c>
      <c r="E25" s="184"/>
      <c r="F25" s="171">
        <f>SUM('5-B'!R7:R61)</f>
        <v>0</v>
      </c>
      <c r="G25" s="150"/>
      <c r="H25" s="151"/>
      <c r="I25" s="152"/>
      <c r="J25" s="149"/>
    </row>
    <row r="26" spans="1:10" ht="15" customHeight="1" x14ac:dyDescent="0.25">
      <c r="A26" s="194"/>
      <c r="B26" s="164"/>
      <c r="C26" s="167" t="s">
        <v>102</v>
      </c>
      <c r="D26" s="183"/>
      <c r="E26" s="184"/>
      <c r="F26" s="171">
        <f>SUM('5-C1'!R7:R60)</f>
        <v>0</v>
      </c>
      <c r="G26" s="150"/>
      <c r="H26" s="151"/>
      <c r="I26" s="152"/>
      <c r="J26" s="149"/>
    </row>
    <row r="27" spans="1:10" ht="15" customHeight="1" x14ac:dyDescent="0.25">
      <c r="A27" s="194"/>
      <c r="B27" s="164"/>
      <c r="C27" s="167" t="s">
        <v>101</v>
      </c>
      <c r="D27" s="183"/>
      <c r="E27" s="184"/>
      <c r="F27" s="171">
        <f>SUM('5-C2'!R7:R60)</f>
        <v>0</v>
      </c>
      <c r="G27" s="150"/>
      <c r="H27" s="151"/>
      <c r="I27" s="152"/>
      <c r="J27" s="149"/>
    </row>
    <row r="28" spans="1:10" ht="15" customHeight="1" x14ac:dyDescent="0.25">
      <c r="A28" s="194"/>
      <c r="B28" s="164"/>
      <c r="C28" s="167" t="s">
        <v>100</v>
      </c>
      <c r="D28" s="183">
        <v>4255</v>
      </c>
      <c r="E28" s="184"/>
      <c r="F28" s="171">
        <f>SUM('6-A'!R7:R61)</f>
        <v>0</v>
      </c>
      <c r="G28" s="150"/>
      <c r="H28" s="151"/>
      <c r="I28" s="152"/>
      <c r="J28" s="149"/>
    </row>
    <row r="29" spans="1:10" ht="15" customHeight="1" x14ac:dyDescent="0.25">
      <c r="A29" s="194"/>
      <c r="B29" s="164"/>
      <c r="C29" s="167" t="s">
        <v>99</v>
      </c>
      <c r="D29" s="183">
        <v>4070</v>
      </c>
      <c r="E29" s="184"/>
      <c r="F29" s="171">
        <f>SUM('6-B'!R7:R61)</f>
        <v>0</v>
      </c>
      <c r="G29" s="150"/>
      <c r="H29" s="151"/>
      <c r="I29" s="152"/>
      <c r="J29" s="149"/>
    </row>
    <row r="30" spans="1:10" ht="15" customHeight="1" x14ac:dyDescent="0.25">
      <c r="A30" s="194"/>
      <c r="B30" s="164"/>
      <c r="C30" s="167" t="s">
        <v>98</v>
      </c>
      <c r="D30" s="183">
        <v>4115</v>
      </c>
      <c r="E30" s="184"/>
      <c r="F30" s="171">
        <f>SUM('6-C'!R7:R61)</f>
        <v>0</v>
      </c>
      <c r="G30" s="150"/>
      <c r="H30" s="151"/>
      <c r="I30" s="152"/>
      <c r="J30" s="149"/>
    </row>
    <row r="31" spans="1:10" ht="15" customHeight="1" x14ac:dyDescent="0.25">
      <c r="A31" s="194"/>
      <c r="B31" s="164"/>
      <c r="C31" s="167" t="s">
        <v>97</v>
      </c>
      <c r="D31" s="183">
        <v>4295</v>
      </c>
      <c r="E31" s="184"/>
      <c r="F31" s="171">
        <f>SUM('7-A'!R7:R61)</f>
        <v>0</v>
      </c>
      <c r="G31" s="150"/>
      <c r="H31" s="151"/>
      <c r="I31" s="152"/>
      <c r="J31" s="149"/>
    </row>
    <row r="32" spans="1:10" ht="15" customHeight="1" x14ac:dyDescent="0.25">
      <c r="A32" s="194"/>
      <c r="B32" s="164"/>
      <c r="C32" s="167" t="s">
        <v>96</v>
      </c>
      <c r="D32" s="183">
        <v>4235</v>
      </c>
      <c r="E32" s="184"/>
      <c r="F32" s="171">
        <f>SUM('7-B'!R7:R61)</f>
        <v>0</v>
      </c>
      <c r="G32" s="150"/>
      <c r="H32" s="151"/>
      <c r="I32" s="152"/>
      <c r="J32" s="149"/>
    </row>
    <row r="33" spans="1:10" ht="15" customHeight="1" x14ac:dyDescent="0.25">
      <c r="A33" s="194"/>
      <c r="B33" s="164"/>
      <c r="C33" s="167" t="s">
        <v>95</v>
      </c>
      <c r="D33" s="183">
        <v>4250</v>
      </c>
      <c r="E33" s="184"/>
      <c r="F33" s="171">
        <f>SUM('7-C'!R7:R61)</f>
        <v>0</v>
      </c>
      <c r="G33" s="150"/>
      <c r="H33" s="151"/>
      <c r="I33" s="152"/>
      <c r="J33" s="149"/>
    </row>
    <row r="34" spans="1:10" ht="15" customHeight="1" x14ac:dyDescent="0.25">
      <c r="A34" s="194"/>
      <c r="B34" s="164"/>
      <c r="C34" s="167" t="s">
        <v>94</v>
      </c>
      <c r="D34" s="183">
        <v>4275</v>
      </c>
      <c r="E34" s="184"/>
      <c r="F34" s="171">
        <f>SUM('7-D'!R7:R61)</f>
        <v>0</v>
      </c>
      <c r="G34" s="150"/>
      <c r="H34" s="151"/>
      <c r="I34" s="152"/>
      <c r="J34" s="149"/>
    </row>
    <row r="35" spans="1:10" ht="15" customHeight="1" x14ac:dyDescent="0.25">
      <c r="A35" s="194"/>
      <c r="B35" s="164"/>
      <c r="C35" s="167" t="s">
        <v>93</v>
      </c>
      <c r="D35" s="183">
        <v>4140</v>
      </c>
      <c r="E35" s="184"/>
      <c r="F35" s="171">
        <f>SUM(Dialysis!R7:R60)</f>
        <v>0</v>
      </c>
      <c r="G35" s="150"/>
      <c r="H35" s="151"/>
      <c r="I35" s="152"/>
      <c r="J35" s="149"/>
    </row>
    <row r="36" spans="1:10" ht="15" customHeight="1" thickBot="1" x14ac:dyDescent="0.3">
      <c r="A36" s="194"/>
      <c r="B36" s="164"/>
      <c r="C36" s="168" t="s">
        <v>147</v>
      </c>
      <c r="D36" s="179"/>
      <c r="E36" s="180"/>
      <c r="F36" s="170">
        <f>SUM('ER Obs'!R7:R61)</f>
        <v>0</v>
      </c>
      <c r="G36" s="150"/>
      <c r="H36" s="151"/>
      <c r="I36" s="152"/>
      <c r="J36" s="149"/>
    </row>
    <row r="37" spans="1:10" ht="15" customHeight="1" x14ac:dyDescent="0.25">
      <c r="A37" s="194"/>
      <c r="B37" s="164"/>
      <c r="C37" s="152"/>
      <c r="D37" s="149"/>
      <c r="E37" s="150"/>
      <c r="F37" s="149"/>
      <c r="G37" s="150"/>
      <c r="H37" s="151"/>
      <c r="I37" s="152"/>
      <c r="J37" s="149"/>
    </row>
    <row r="38" spans="1:10" x14ac:dyDescent="0.25">
      <c r="C38" s="155"/>
      <c r="D38" s="155"/>
      <c r="E38" s="155"/>
      <c r="F38" s="155"/>
      <c r="G38" s="155"/>
      <c r="H38" s="155"/>
      <c r="I38" s="155"/>
      <c r="J38" s="155"/>
    </row>
    <row r="39" spans="1:10" x14ac:dyDescent="0.25">
      <c r="C39" s="155"/>
      <c r="D39" s="155"/>
      <c r="E39" s="155"/>
      <c r="F39" s="155"/>
      <c r="G39" s="155"/>
      <c r="H39" s="155"/>
      <c r="I39" s="155"/>
      <c r="J39" s="155"/>
    </row>
    <row r="40" spans="1:10" x14ac:dyDescent="0.25">
      <c r="C40" s="155"/>
      <c r="D40" s="155"/>
      <c r="E40" s="155"/>
      <c r="F40" s="155"/>
      <c r="G40" s="155"/>
      <c r="H40" s="155"/>
      <c r="I40" s="155"/>
      <c r="J40" s="155"/>
    </row>
    <row r="41" spans="1:10" x14ac:dyDescent="0.25">
      <c r="C41" s="155"/>
      <c r="D41" s="155"/>
      <c r="E41" s="155"/>
      <c r="F41" s="155"/>
      <c r="G41" s="155"/>
      <c r="H41" s="155"/>
      <c r="I41" s="155"/>
      <c r="J41" s="155"/>
    </row>
  </sheetData>
  <sheetProtection algorithmName="SHA-512" hashValue="FgvUI3asM6MCc5zNv2ynhapiWAO//v8sKomie28vnKlCQLh73vulWrYJoqsoypU+ZsxTlRtfaEj9dt8ErPdisA==" saltValue="Y0BwzslUdA2GHUgRvZ7G4w==" spinCount="100000" sheet="1" objects="1" scenarios="1"/>
  <protectedRanges>
    <protectedRange sqref="D5" name="Date"/>
    <protectedRange sqref="D11:J12" name="EMP_Initials"/>
  </protectedRanges>
  <mergeCells count="35">
    <mergeCell ref="A5:A37"/>
    <mergeCell ref="I11:I12"/>
    <mergeCell ref="J11:J12"/>
    <mergeCell ref="D19:E19"/>
    <mergeCell ref="I1:I2"/>
    <mergeCell ref="J1:J2"/>
    <mergeCell ref="D30:E30"/>
    <mergeCell ref="D31:E31"/>
    <mergeCell ref="D20:E20"/>
    <mergeCell ref="D21:E21"/>
    <mergeCell ref="D22:E22"/>
    <mergeCell ref="D23:E23"/>
    <mergeCell ref="D24:E24"/>
    <mergeCell ref="D25:E25"/>
    <mergeCell ref="B1:H2"/>
    <mergeCell ref="D26:E26"/>
    <mergeCell ref="C11:C12"/>
    <mergeCell ref="D11:D12"/>
    <mergeCell ref="E11:E12"/>
    <mergeCell ref="F11:F12"/>
    <mergeCell ref="G11:G12"/>
    <mergeCell ref="D36:E36"/>
    <mergeCell ref="H11:H12"/>
    <mergeCell ref="D32:E32"/>
    <mergeCell ref="D33:E33"/>
    <mergeCell ref="D34:E34"/>
    <mergeCell ref="D35:E35"/>
    <mergeCell ref="D27:E27"/>
    <mergeCell ref="D28:E28"/>
    <mergeCell ref="D29:E29"/>
    <mergeCell ref="D14:E14"/>
    <mergeCell ref="D15:E15"/>
    <mergeCell ref="D16:E16"/>
    <mergeCell ref="D17:E17"/>
    <mergeCell ref="D18:E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8D88-BA90-4E05-85C0-B52263AF8996}">
  <dimension ref="A1:R62"/>
  <sheetViews>
    <sheetView workbookViewId="0">
      <pane xSplit="9" ySplit="4" topLeftCell="J31" activePane="bottomRight" state="frozen"/>
      <selection pane="topRight" activeCell="J1" sqref="J1"/>
      <selection pane="bottomLeft" activeCell="A5" sqref="A5"/>
      <selection pane="bottomRight" activeCell="B44" sqref="B44"/>
    </sheetView>
  </sheetViews>
  <sheetFormatPr defaultRowHeight="15" x14ac:dyDescent="0.25"/>
  <cols>
    <col min="2" max="2" width="24" style="104" customWidth="1"/>
    <col min="3" max="3" width="14.85546875" hidden="1" customWidth="1"/>
    <col min="4" max="4" width="14.85546875" style="95" hidden="1" customWidth="1"/>
    <col min="5" max="5" width="10" hidden="1" customWidth="1"/>
    <col min="6" max="6" width="10.140625" style="63" hidden="1" customWidth="1"/>
    <col min="7" max="7" width="10.140625" hidden="1" customWidth="1"/>
    <col min="8" max="8" width="9.140625" hidden="1" customWidth="1"/>
    <col min="18" max="18" width="11.7109375" customWidth="1"/>
  </cols>
  <sheetData>
    <row r="1" spans="1:18" ht="15" customHeight="1" x14ac:dyDescent="0.25">
      <c r="A1" s="1"/>
      <c r="B1" s="204" t="s">
        <v>122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26"/>
      <c r="Q1" s="200"/>
      <c r="R1" s="202"/>
    </row>
    <row r="2" spans="1:18" ht="15" customHeight="1" thickBot="1" x14ac:dyDescent="0.3">
      <c r="A2" s="80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27"/>
      <c r="Q2" s="201"/>
      <c r="R2" s="203"/>
    </row>
    <row r="3" spans="1:18" ht="15" customHeight="1" x14ac:dyDescent="0.25">
      <c r="A3" s="193" t="s">
        <v>106</v>
      </c>
      <c r="B3" s="222" t="s">
        <v>0</v>
      </c>
      <c r="C3" s="3" t="s">
        <v>1</v>
      </c>
      <c r="D3" s="214" t="s">
        <v>2</v>
      </c>
      <c r="E3" s="216" t="s">
        <v>3</v>
      </c>
      <c r="F3" s="218" t="s">
        <v>4</v>
      </c>
      <c r="G3" s="4" t="s">
        <v>5</v>
      </c>
      <c r="H3" s="4" t="s">
        <v>5</v>
      </c>
      <c r="I3" s="206" t="s">
        <v>6</v>
      </c>
      <c r="J3" s="5">
        <f>'Cover Sheet'!D5</f>
        <v>44296</v>
      </c>
      <c r="K3" s="5">
        <f t="shared" ref="K3:P3" si="0">J3+1</f>
        <v>44297</v>
      </c>
      <c r="L3" s="5">
        <f t="shared" si="0"/>
        <v>44298</v>
      </c>
      <c r="M3" s="5">
        <f t="shared" si="0"/>
        <v>44299</v>
      </c>
      <c r="N3" s="5">
        <f t="shared" si="0"/>
        <v>44300</v>
      </c>
      <c r="O3" s="5">
        <f t="shared" si="0"/>
        <v>44301</v>
      </c>
      <c r="P3" s="5">
        <f t="shared" si="0"/>
        <v>44302</v>
      </c>
      <c r="Q3" s="228" t="s">
        <v>7</v>
      </c>
      <c r="R3" s="230" t="s">
        <v>8</v>
      </c>
    </row>
    <row r="4" spans="1:18" ht="15" customHeight="1" thickBot="1" x14ac:dyDescent="0.3">
      <c r="A4" s="194"/>
      <c r="B4" s="223"/>
      <c r="C4" s="6" t="s">
        <v>9</v>
      </c>
      <c r="D4" s="215"/>
      <c r="E4" s="217"/>
      <c r="F4" s="219"/>
      <c r="G4" s="7" t="s">
        <v>10</v>
      </c>
      <c r="H4" s="7" t="s">
        <v>11</v>
      </c>
      <c r="I4" s="207"/>
      <c r="J4" s="113" t="str">
        <f>TEXT(J3,"ddd")</f>
        <v>Sat</v>
      </c>
      <c r="K4" s="113" t="str">
        <f t="shared" ref="K4:P4" si="1">TEXT(K3,"ddd")</f>
        <v>Sun</v>
      </c>
      <c r="L4" s="113" t="str">
        <f t="shared" si="1"/>
        <v>Mon</v>
      </c>
      <c r="M4" s="113" t="str">
        <f t="shared" si="1"/>
        <v>Tue</v>
      </c>
      <c r="N4" s="113" t="str">
        <f t="shared" si="1"/>
        <v>Wed</v>
      </c>
      <c r="O4" s="113" t="str">
        <f t="shared" si="1"/>
        <v>Thu</v>
      </c>
      <c r="P4" s="113" t="str">
        <f t="shared" si="1"/>
        <v>Fri</v>
      </c>
      <c r="Q4" s="229"/>
      <c r="R4" s="231"/>
    </row>
    <row r="5" spans="1:18" ht="15" hidden="1" customHeight="1" thickBot="1" x14ac:dyDescent="0.3">
      <c r="A5" s="194"/>
      <c r="B5" s="105"/>
      <c r="C5" s="105"/>
      <c r="D5" s="106"/>
      <c r="E5" s="107"/>
      <c r="F5" s="108"/>
      <c r="G5" s="109"/>
      <c r="H5" s="109"/>
      <c r="I5" s="8"/>
      <c r="J5" s="8"/>
      <c r="K5" s="8"/>
      <c r="L5" s="8"/>
      <c r="M5" s="8"/>
      <c r="N5" s="8"/>
      <c r="O5" s="8"/>
      <c r="P5" s="8"/>
      <c r="Q5" s="110"/>
      <c r="R5" s="111"/>
    </row>
    <row r="6" spans="1:18" ht="15" customHeight="1" thickBot="1" x14ac:dyDescent="0.3">
      <c r="A6" s="194"/>
      <c r="B6" s="209" t="s">
        <v>12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9"/>
      <c r="R6" s="10"/>
    </row>
    <row r="7" spans="1:18" ht="15" customHeight="1" x14ac:dyDescent="0.25">
      <c r="A7" s="194"/>
      <c r="B7" s="96" t="s">
        <v>64</v>
      </c>
      <c r="C7" s="11">
        <f>VLOOKUP(B7,'Data &amp; Table'!A3:G59,2,FALSE)</f>
        <v>5429872</v>
      </c>
      <c r="D7" s="11" t="str">
        <f>VLOOKUP(B7,Table1[],3,FALSE)</f>
        <v>72/4 oz</v>
      </c>
      <c r="E7" s="12" t="s">
        <v>22</v>
      </c>
      <c r="F7" s="13">
        <f t="shared" ref="F7" si="2">SUM(H7/G7)</f>
        <v>0.1497222222222222</v>
      </c>
      <c r="G7" s="14">
        <f>VLOOKUP(B7,Table1[],5,FALSE)</f>
        <v>72</v>
      </c>
      <c r="H7" s="15">
        <f>VLOOKUP(B7,Table1[],4,FALSE)</f>
        <v>10.78</v>
      </c>
      <c r="I7" s="16">
        <v>16</v>
      </c>
      <c r="J7" s="17"/>
      <c r="K7" s="18"/>
      <c r="L7" s="19"/>
      <c r="M7" s="20"/>
      <c r="N7" s="19"/>
      <c r="O7" s="20"/>
      <c r="P7" s="19"/>
      <c r="Q7" s="21">
        <f>SUM(J7:P7)</f>
        <v>0</v>
      </c>
      <c r="R7" s="22">
        <f>SUM(Q7*F7)</f>
        <v>0</v>
      </c>
    </row>
    <row r="8" spans="1:18" ht="15" customHeight="1" x14ac:dyDescent="0.25">
      <c r="A8" s="194"/>
      <c r="B8" s="97" t="s">
        <v>63</v>
      </c>
      <c r="C8" s="11">
        <f>VLOOKUP(B8,'Data &amp; Table'!A4:G60,2,FALSE)</f>
        <v>6777684</v>
      </c>
      <c r="D8" s="11" t="str">
        <f>VLOOKUP(B8,Table1[],3,FALSE)</f>
        <v>72/4 oz</v>
      </c>
      <c r="E8" s="12" t="s">
        <v>22</v>
      </c>
      <c r="F8" s="23">
        <f>SUM(H8/G8)</f>
        <v>0.17486111111111111</v>
      </c>
      <c r="G8" s="14">
        <f>VLOOKUP(B8,Table1[],5,FALSE)</f>
        <v>72</v>
      </c>
      <c r="H8" s="15">
        <f>VLOOKUP(B8,Table1[],4,FALSE)</f>
        <v>12.59</v>
      </c>
      <c r="I8" s="24">
        <v>10</v>
      </c>
      <c r="J8" s="25"/>
      <c r="K8" s="26"/>
      <c r="L8" s="27"/>
      <c r="M8" s="28"/>
      <c r="N8" s="27"/>
      <c r="O8" s="28"/>
      <c r="P8" s="27"/>
      <c r="Q8" s="29">
        <f t="shared" ref="Q8:Q15" si="3">SUM(J8:P8)</f>
        <v>0</v>
      </c>
      <c r="R8" s="30">
        <f t="shared" ref="R8:R15" si="4">SUM(Q8*F8)</f>
        <v>0</v>
      </c>
    </row>
    <row r="9" spans="1:18" ht="15" hidden="1" customHeight="1" x14ac:dyDescent="0.25">
      <c r="A9" s="194"/>
      <c r="B9" s="97" t="s">
        <v>49</v>
      </c>
      <c r="C9" s="11">
        <f>VLOOKUP(B9,'Data &amp; Table'!A5:G61,2,FALSE)</f>
        <v>26051</v>
      </c>
      <c r="D9" s="11" t="str">
        <f>VLOOKUP(B9,Table1[],3,FALSE)</f>
        <v>50 ct</v>
      </c>
      <c r="E9" s="12" t="s">
        <v>22</v>
      </c>
      <c r="F9" s="23">
        <f t="shared" ref="F9:F15" si="5">SUM(H9/G9)</f>
        <v>0.25</v>
      </c>
      <c r="G9" s="14">
        <f>VLOOKUP(B9,Table1[],5,FALSE)</f>
        <v>50</v>
      </c>
      <c r="H9" s="15">
        <f>VLOOKUP(B9,Table1[],4,FALSE)</f>
        <v>12.5</v>
      </c>
      <c r="I9" s="24"/>
      <c r="J9" s="25"/>
      <c r="K9" s="26"/>
      <c r="L9" s="27"/>
      <c r="M9" s="28"/>
      <c r="N9" s="27"/>
      <c r="O9" s="28"/>
      <c r="P9" s="27"/>
      <c r="Q9" s="29">
        <f t="shared" si="3"/>
        <v>0</v>
      </c>
      <c r="R9" s="30">
        <f t="shared" si="4"/>
        <v>0</v>
      </c>
    </row>
    <row r="10" spans="1:18" ht="15" customHeight="1" x14ac:dyDescent="0.25">
      <c r="A10" s="194"/>
      <c r="B10" s="97" t="s">
        <v>71</v>
      </c>
      <c r="C10" s="11">
        <f>VLOOKUP(B10,'Data &amp; Table'!A6:G62,2,FALSE)</f>
        <v>26068</v>
      </c>
      <c r="D10" s="11" t="str">
        <f>VLOOKUP(B10,Table1[],3,FALSE)</f>
        <v>50 ct</v>
      </c>
      <c r="E10" s="12" t="s">
        <v>22</v>
      </c>
      <c r="F10" s="23">
        <f t="shared" si="5"/>
        <v>0.24600000000000002</v>
      </c>
      <c r="G10" s="14">
        <f>VLOOKUP(B10,Table1[],5,FALSE)</f>
        <v>50</v>
      </c>
      <c r="H10" s="15">
        <f>VLOOKUP(B10,Table1[],4,FALSE)</f>
        <v>12.3</v>
      </c>
      <c r="I10" s="24">
        <v>4</v>
      </c>
      <c r="J10" s="25"/>
      <c r="K10" s="26"/>
      <c r="L10" s="27"/>
      <c r="M10" s="28"/>
      <c r="N10" s="27"/>
      <c r="O10" s="28"/>
      <c r="P10" s="27"/>
      <c r="Q10" s="29">
        <f t="shared" si="3"/>
        <v>0</v>
      </c>
      <c r="R10" s="30">
        <f t="shared" si="4"/>
        <v>0</v>
      </c>
    </row>
    <row r="11" spans="1:18" ht="15" customHeight="1" x14ac:dyDescent="0.25">
      <c r="A11" s="194"/>
      <c r="B11" s="97" t="s">
        <v>56</v>
      </c>
      <c r="C11" s="11">
        <f>VLOOKUP(B11,'Data &amp; Table'!A7:G63,2,FALSE)</f>
        <v>3598703</v>
      </c>
      <c r="D11" s="11" t="str">
        <f>VLOOKUP(B11,Table1[],3,FALSE)</f>
        <v>48/8 oz</v>
      </c>
      <c r="E11" s="12" t="s">
        <v>22</v>
      </c>
      <c r="F11" s="23">
        <f t="shared" si="5"/>
        <v>0.26041666666666669</v>
      </c>
      <c r="G11" s="14">
        <f>VLOOKUP(B11,Table1[],5,FALSE)</f>
        <v>48</v>
      </c>
      <c r="H11" s="15">
        <f>VLOOKUP(B11,Table1[],4,FALSE)</f>
        <v>12.5</v>
      </c>
      <c r="I11" s="24">
        <v>6</v>
      </c>
      <c r="J11" s="25"/>
      <c r="K11" s="26"/>
      <c r="L11" s="27"/>
      <c r="M11" s="28"/>
      <c r="N11" s="27"/>
      <c r="O11" s="28"/>
      <c r="P11" s="27"/>
      <c r="Q11" s="29">
        <f t="shared" si="3"/>
        <v>0</v>
      </c>
      <c r="R11" s="30">
        <f t="shared" si="4"/>
        <v>0</v>
      </c>
    </row>
    <row r="12" spans="1:18" ht="15" customHeight="1" x14ac:dyDescent="0.25">
      <c r="A12" s="194"/>
      <c r="B12" s="98" t="s">
        <v>76</v>
      </c>
      <c r="C12" s="11">
        <f>VLOOKUP(B12,'Data &amp; Table'!A8:G64,2,FALSE)</f>
        <v>3598737</v>
      </c>
      <c r="D12" s="11" t="str">
        <f>VLOOKUP(B12,Table1[],3,FALSE)</f>
        <v>48/8 oz</v>
      </c>
      <c r="E12" s="12" t="s">
        <v>22</v>
      </c>
      <c r="F12" s="23">
        <f t="shared" si="5"/>
        <v>0.26041666666666669</v>
      </c>
      <c r="G12" s="14">
        <f>VLOOKUP(B12,Table1[],5,FALSE)</f>
        <v>48</v>
      </c>
      <c r="H12" s="15">
        <f>VLOOKUP(B12,Table1[],4,FALSE)</f>
        <v>12.5</v>
      </c>
      <c r="I12" s="24">
        <v>6</v>
      </c>
      <c r="J12" s="25"/>
      <c r="K12" s="26"/>
      <c r="L12" s="27"/>
      <c r="M12" s="28"/>
      <c r="N12" s="27"/>
      <c r="O12" s="28"/>
      <c r="P12" s="27"/>
      <c r="Q12" s="29">
        <f t="shared" si="3"/>
        <v>0</v>
      </c>
      <c r="R12" s="30">
        <f t="shared" si="4"/>
        <v>0</v>
      </c>
    </row>
    <row r="13" spans="1:18" ht="15" hidden="1" customHeight="1" x14ac:dyDescent="0.25">
      <c r="A13" s="194"/>
      <c r="B13" s="98" t="s">
        <v>58</v>
      </c>
      <c r="C13" s="11">
        <f>VLOOKUP(B13,'Data &amp; Table'!A9:G65,2,FALSE)</f>
        <v>1886316</v>
      </c>
      <c r="D13" s="11" t="str">
        <f>VLOOKUP(B13,Table1[],3,FALSE)</f>
        <v>6/28 ct</v>
      </c>
      <c r="E13" s="12" t="s">
        <v>22</v>
      </c>
      <c r="F13" s="23">
        <f t="shared" si="5"/>
        <v>0.10327380952380953</v>
      </c>
      <c r="G13" s="14">
        <f>VLOOKUP(B13,Table1[],5,FALSE)</f>
        <v>168</v>
      </c>
      <c r="H13" s="15">
        <f>VLOOKUP(B13,Table1[],4,FALSE)</f>
        <v>17.350000000000001</v>
      </c>
      <c r="I13" s="24"/>
      <c r="J13" s="25"/>
      <c r="K13" s="26"/>
      <c r="L13" s="27"/>
      <c r="M13" s="28"/>
      <c r="N13" s="27"/>
      <c r="O13" s="28"/>
      <c r="P13" s="27"/>
      <c r="Q13" s="29">
        <f t="shared" si="3"/>
        <v>0</v>
      </c>
      <c r="R13" s="30">
        <f t="shared" si="4"/>
        <v>0</v>
      </c>
    </row>
    <row r="14" spans="1:18" ht="15" customHeight="1" x14ac:dyDescent="0.25">
      <c r="A14" s="194"/>
      <c r="B14" s="98" t="s">
        <v>59</v>
      </c>
      <c r="C14" s="11">
        <f>VLOOKUP(B14,'Data &amp; Table'!A10:G66,2,FALSE)</f>
        <v>4716920</v>
      </c>
      <c r="D14" s="11" t="str">
        <f>VLOOKUP(B14,Table1[],3,FALSE)</f>
        <v>6/28 ct</v>
      </c>
      <c r="E14" s="12" t="s">
        <v>22</v>
      </c>
      <c r="F14" s="23">
        <f t="shared" si="5"/>
        <v>0.10886904761904762</v>
      </c>
      <c r="G14" s="14">
        <f>VLOOKUP(B14,Table1[],5,FALSE)</f>
        <v>168</v>
      </c>
      <c r="H14" s="15">
        <f>VLOOKUP(B14,Table1[],4,FALSE)</f>
        <v>18.29</v>
      </c>
      <c r="I14" s="24">
        <v>7</v>
      </c>
      <c r="J14" s="25"/>
      <c r="K14" s="26"/>
      <c r="L14" s="27"/>
      <c r="M14" s="28"/>
      <c r="N14" s="27"/>
      <c r="O14" s="28"/>
      <c r="P14" s="27"/>
      <c r="Q14" s="29">
        <f t="shared" si="3"/>
        <v>0</v>
      </c>
      <c r="R14" s="30">
        <f t="shared" si="4"/>
        <v>0</v>
      </c>
    </row>
    <row r="15" spans="1:18" ht="15" customHeight="1" thickBot="1" x14ac:dyDescent="0.3">
      <c r="A15" s="194"/>
      <c r="B15" s="98" t="s">
        <v>72</v>
      </c>
      <c r="C15" s="11">
        <f>VLOOKUP(B15,'Data &amp; Table'!A11:G67,2,FALSE)</f>
        <v>4046330</v>
      </c>
      <c r="D15" s="11" t="str">
        <f>VLOOKUP(B15,Table1[],3,FALSE)</f>
        <v>1000 ct</v>
      </c>
      <c r="E15" s="12" t="s">
        <v>22</v>
      </c>
      <c r="F15" s="23">
        <f t="shared" si="5"/>
        <v>3.8869999999999995E-2</v>
      </c>
      <c r="G15" s="14">
        <f>VLOOKUP(B15,Table1[],5,FALSE)</f>
        <v>1000</v>
      </c>
      <c r="H15" s="15">
        <f>VLOOKUP(B15,Table1[],4,FALSE)</f>
        <v>38.869999999999997</v>
      </c>
      <c r="I15" s="24">
        <v>18</v>
      </c>
      <c r="J15" s="25"/>
      <c r="K15" s="26"/>
      <c r="L15" s="27"/>
      <c r="M15" s="28"/>
      <c r="N15" s="27"/>
      <c r="O15" s="28"/>
      <c r="P15" s="27"/>
      <c r="Q15" s="29">
        <f t="shared" si="3"/>
        <v>0</v>
      </c>
      <c r="R15" s="30">
        <f t="shared" si="4"/>
        <v>0</v>
      </c>
    </row>
    <row r="16" spans="1:18" ht="15" customHeight="1" thickBot="1" x14ac:dyDescent="0.3">
      <c r="A16" s="194"/>
      <c r="B16" s="224" t="s">
        <v>13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9"/>
      <c r="R16" s="38"/>
    </row>
    <row r="17" spans="1:18" ht="15" hidden="1" customHeight="1" x14ac:dyDescent="0.25">
      <c r="A17" s="194"/>
      <c r="B17" s="79" t="s">
        <v>54</v>
      </c>
      <c r="C17" s="39">
        <f>VLOOKUP(B17,'Data &amp; Table'!A3:G59,2,FALSE)</f>
        <v>7913403</v>
      </c>
      <c r="D17" s="11" t="str">
        <f>VLOOKUP(B17,Table1[],3,FALSE)</f>
        <v>8/10 ct</v>
      </c>
      <c r="E17" s="39" t="s">
        <v>22</v>
      </c>
      <c r="F17" s="13">
        <f>SUM(H17/G17)</f>
        <v>6.3312499999999998</v>
      </c>
      <c r="G17" s="40">
        <f>VLOOKUP(B17,Table1[],5,FALSE)</f>
        <v>8</v>
      </c>
      <c r="H17" s="41">
        <f>VLOOKUP(B17,Table1[],4,FALSE)</f>
        <v>50.65</v>
      </c>
      <c r="I17" s="42"/>
      <c r="J17" s="17"/>
      <c r="K17" s="43"/>
      <c r="L17" s="19"/>
      <c r="M17" s="44"/>
      <c r="N17" s="19"/>
      <c r="O17" s="44"/>
      <c r="P17" s="19"/>
      <c r="Q17" s="29">
        <f t="shared" ref="Q17:Q19" si="6">SUM(J17:P17)</f>
        <v>0</v>
      </c>
      <c r="R17" s="22">
        <f t="shared" ref="R17:R20" si="7">SUM(Q17*F17)</f>
        <v>0</v>
      </c>
    </row>
    <row r="18" spans="1:18" ht="15" customHeight="1" thickBot="1" x14ac:dyDescent="0.3">
      <c r="A18" s="194"/>
      <c r="B18" s="79" t="s">
        <v>53</v>
      </c>
      <c r="C18" s="39">
        <f>VLOOKUP(B18,'Data &amp; Table'!A4:G60,2,FALSE)</f>
        <v>7887268</v>
      </c>
      <c r="D18" s="11" t="str">
        <f>VLOOKUP(B18,Table1[],3,FALSE)</f>
        <v>16/10 ct</v>
      </c>
      <c r="E18" s="39" t="s">
        <v>22</v>
      </c>
      <c r="F18" s="23">
        <f t="shared" ref="F18:F20" si="8">SUM(H18/G18)</f>
        <v>5.3875000000000002</v>
      </c>
      <c r="G18" s="40">
        <f>VLOOKUP(B18,Table1[],5,FALSE)</f>
        <v>16</v>
      </c>
      <c r="H18" s="41">
        <f>VLOOKUP(B18,Table1[],4,FALSE)</f>
        <v>86.2</v>
      </c>
      <c r="I18" s="45" t="s">
        <v>163</v>
      </c>
      <c r="J18" s="25"/>
      <c r="K18" s="46"/>
      <c r="L18" s="27"/>
      <c r="M18" s="47"/>
      <c r="N18" s="27"/>
      <c r="O18" s="47"/>
      <c r="P18" s="27"/>
      <c r="Q18" s="29">
        <f t="shared" si="6"/>
        <v>0</v>
      </c>
      <c r="R18" s="30">
        <f t="shared" si="7"/>
        <v>0</v>
      </c>
    </row>
    <row r="19" spans="1:18" ht="15" hidden="1" customHeight="1" x14ac:dyDescent="0.25">
      <c r="A19" s="194"/>
      <c r="B19" s="79" t="s">
        <v>77</v>
      </c>
      <c r="C19" s="39">
        <f>VLOOKUP(B19,'Data &amp; Table'!A5:G61,2,FALSE)</f>
        <v>2216045</v>
      </c>
      <c r="D19" s="11" t="str">
        <f>VLOOKUP(B19,Table1[],3,FALSE)</f>
        <v>2 ct</v>
      </c>
      <c r="E19" s="39" t="s">
        <v>22</v>
      </c>
      <c r="F19" s="23">
        <f t="shared" si="8"/>
        <v>34.340000000000003</v>
      </c>
      <c r="G19" s="40">
        <f>VLOOKUP(B19,Table1[],5,FALSE)</f>
        <v>2</v>
      </c>
      <c r="H19" s="41">
        <f>VLOOKUP(B19,Table1[],4,FALSE)</f>
        <v>68.680000000000007</v>
      </c>
      <c r="I19" s="45"/>
      <c r="J19" s="25"/>
      <c r="K19" s="46"/>
      <c r="L19" s="27"/>
      <c r="M19" s="47"/>
      <c r="N19" s="27"/>
      <c r="O19" s="47"/>
      <c r="P19" s="27"/>
      <c r="Q19" s="29">
        <f t="shared" si="6"/>
        <v>0</v>
      </c>
      <c r="R19" s="30">
        <f t="shared" si="7"/>
        <v>0</v>
      </c>
    </row>
    <row r="20" spans="1:18" ht="15" hidden="1" customHeight="1" thickBot="1" x14ac:dyDescent="0.3">
      <c r="A20" s="194"/>
      <c r="B20" s="79" t="s">
        <v>78</v>
      </c>
      <c r="C20" s="39">
        <f>VLOOKUP(B20,'Data &amp; Table'!A6:G62,2,FALSE)</f>
        <v>2843104</v>
      </c>
      <c r="D20" s="11" t="str">
        <f>VLOOKUP(B20,Table1[],3,FALSE)</f>
        <v>2 ct</v>
      </c>
      <c r="E20" s="39" t="s">
        <v>22</v>
      </c>
      <c r="F20" s="23">
        <f t="shared" si="8"/>
        <v>34.93</v>
      </c>
      <c r="G20" s="40">
        <f>VLOOKUP(B20,Table1[],5,FALSE)</f>
        <v>2</v>
      </c>
      <c r="H20" s="41">
        <f>VLOOKUP(B20,Table1[],4,FALSE)</f>
        <v>69.86</v>
      </c>
      <c r="I20" s="45"/>
      <c r="J20" s="25"/>
      <c r="K20" s="46"/>
      <c r="L20" s="27"/>
      <c r="M20" s="47"/>
      <c r="N20" s="27"/>
      <c r="O20" s="47"/>
      <c r="P20" s="27"/>
      <c r="Q20" s="29">
        <f t="shared" ref="Q20:Q46" si="9">SUM(J20:P20)</f>
        <v>0</v>
      </c>
      <c r="R20" s="30">
        <f t="shared" si="7"/>
        <v>0</v>
      </c>
    </row>
    <row r="21" spans="1:18" ht="15" customHeight="1" thickBot="1" x14ac:dyDescent="0.3">
      <c r="A21" s="194"/>
      <c r="B21" s="224" t="s">
        <v>79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9"/>
      <c r="R21" s="38"/>
    </row>
    <row r="22" spans="1:18" ht="15" customHeight="1" x14ac:dyDescent="0.25">
      <c r="A22" s="194"/>
      <c r="B22" s="99" t="s">
        <v>62</v>
      </c>
      <c r="C22" s="50">
        <f>VLOOKUP(B22,'Data &amp; Table'!A3:G59,2,FALSE)</f>
        <v>7076126</v>
      </c>
      <c r="D22" s="93" t="str">
        <f>VLOOKUP(B22,Table1[],3,FALSE)</f>
        <v>72/4 oz</v>
      </c>
      <c r="E22" s="50" t="s">
        <v>22</v>
      </c>
      <c r="F22" s="51">
        <f>SUM(H22/G22)</f>
        <v>0.28611111111111115</v>
      </c>
      <c r="G22" s="52">
        <f>VLOOKUP(B22,Table1[],5,FALSE)</f>
        <v>72</v>
      </c>
      <c r="H22" s="53">
        <f>VLOOKUP(B22,Table1[],4,FALSE)</f>
        <v>20.6</v>
      </c>
      <c r="I22" s="42">
        <v>2</v>
      </c>
      <c r="J22" s="19"/>
      <c r="K22" s="44"/>
      <c r="L22" s="19"/>
      <c r="M22" s="44"/>
      <c r="N22" s="19"/>
      <c r="O22" s="44"/>
      <c r="P22" s="19"/>
      <c r="Q22" s="21">
        <f t="shared" si="9"/>
        <v>0</v>
      </c>
      <c r="R22" s="22">
        <f t="shared" ref="R22:R30" si="10">SUM(Q22*F22)</f>
        <v>0</v>
      </c>
    </row>
    <row r="23" spans="1:18" ht="15" hidden="1" customHeight="1" x14ac:dyDescent="0.25">
      <c r="A23" s="194"/>
      <c r="B23" s="100" t="s">
        <v>26</v>
      </c>
      <c r="C23" s="50">
        <f>VLOOKUP(B23,'Data &amp; Table'!A4:G60,2,FALSE)</f>
        <v>0</v>
      </c>
      <c r="D23" s="93" t="str">
        <f>VLOOKUP(B23,Table1[],3,FALSE)</f>
        <v>1 ea</v>
      </c>
      <c r="E23" s="50" t="s">
        <v>22</v>
      </c>
      <c r="F23" s="54">
        <f t="shared" ref="F23:F30" si="11">SUM(H23/G23)</f>
        <v>2.31</v>
      </c>
      <c r="G23" s="52">
        <f>VLOOKUP(B23,Table1[],5,FALSE)</f>
        <v>1</v>
      </c>
      <c r="H23" s="53">
        <f>VLOOKUP(B23,Table1[],4,FALSE)</f>
        <v>2.31</v>
      </c>
      <c r="I23" s="45"/>
      <c r="J23" s="27"/>
      <c r="K23" s="47"/>
      <c r="L23" s="27"/>
      <c r="M23" s="47"/>
      <c r="N23" s="27"/>
      <c r="O23" s="47"/>
      <c r="P23" s="27"/>
      <c r="Q23" s="29">
        <f t="shared" si="9"/>
        <v>0</v>
      </c>
      <c r="R23" s="30">
        <f t="shared" si="10"/>
        <v>0</v>
      </c>
    </row>
    <row r="24" spans="1:18" ht="15" customHeight="1" x14ac:dyDescent="0.25">
      <c r="A24" s="194"/>
      <c r="B24" s="97" t="s">
        <v>36</v>
      </c>
      <c r="C24" s="50">
        <f>VLOOKUP(B24,'Data &amp; Table'!A5:G61,2,FALSE)</f>
        <v>3412410</v>
      </c>
      <c r="D24" s="93" t="str">
        <f>VLOOKUP(B24,Table1[],3,FALSE)</f>
        <v>48 ct</v>
      </c>
      <c r="E24" s="50" t="s">
        <v>22</v>
      </c>
      <c r="F24" s="54">
        <f t="shared" si="11"/>
        <v>0.32645833333333335</v>
      </c>
      <c r="G24" s="52">
        <f>VLOOKUP(B24,Table1[],5,FALSE)</f>
        <v>48</v>
      </c>
      <c r="H24" s="53">
        <f>VLOOKUP(B24,Table1[],4,FALSE)</f>
        <v>15.67</v>
      </c>
      <c r="I24" s="45">
        <v>24</v>
      </c>
      <c r="J24" s="27"/>
      <c r="K24" s="47"/>
      <c r="L24" s="27"/>
      <c r="M24" s="47"/>
      <c r="N24" s="27"/>
      <c r="O24" s="47"/>
      <c r="P24" s="27"/>
      <c r="Q24" s="29">
        <f t="shared" si="9"/>
        <v>0</v>
      </c>
      <c r="R24" s="30">
        <f t="shared" si="10"/>
        <v>0</v>
      </c>
    </row>
    <row r="25" spans="1:18" ht="15" hidden="1" customHeight="1" x14ac:dyDescent="0.25">
      <c r="A25" s="194"/>
      <c r="B25" s="101" t="s">
        <v>68</v>
      </c>
      <c r="C25" s="50">
        <f>VLOOKUP(B25,'Data &amp; Table'!A6:G62,2,FALSE)</f>
        <v>6216725</v>
      </c>
      <c r="D25" s="93" t="str">
        <f>VLOOKUP(B25,Table1[],3,FALSE)</f>
        <v>48 ct</v>
      </c>
      <c r="E25" s="50" t="s">
        <v>22</v>
      </c>
      <c r="F25" s="54">
        <f t="shared" si="11"/>
        <v>0.36791666666666667</v>
      </c>
      <c r="G25" s="52">
        <f>VLOOKUP(B25,Table1[],5,FALSE)</f>
        <v>48</v>
      </c>
      <c r="H25" s="53">
        <f>VLOOKUP(B25,Table1[],4,FALSE)</f>
        <v>17.66</v>
      </c>
      <c r="I25" s="45"/>
      <c r="J25" s="27"/>
      <c r="K25" s="47"/>
      <c r="L25" s="27"/>
      <c r="M25" s="47"/>
      <c r="N25" s="27"/>
      <c r="O25" s="47"/>
      <c r="P25" s="27"/>
      <c r="Q25" s="29">
        <f t="shared" si="9"/>
        <v>0</v>
      </c>
      <c r="R25" s="30">
        <f t="shared" si="10"/>
        <v>0</v>
      </c>
    </row>
    <row r="26" spans="1:18" ht="15" hidden="1" customHeight="1" x14ac:dyDescent="0.25">
      <c r="A26" s="194"/>
      <c r="B26" s="101" t="s">
        <v>70</v>
      </c>
      <c r="C26" s="50">
        <f>VLOOKUP(B26,'Data &amp; Table'!A7:G63,2,FALSE)</f>
        <v>6216709</v>
      </c>
      <c r="D26" s="93" t="str">
        <f>VLOOKUP(B26,Table1[],3,FALSE)</f>
        <v>48 ct</v>
      </c>
      <c r="E26" s="50" t="s">
        <v>22</v>
      </c>
      <c r="F26" s="54">
        <f t="shared" si="11"/>
        <v>0.36791666666666667</v>
      </c>
      <c r="G26" s="52">
        <f>VLOOKUP(B26,Table1[],5,FALSE)</f>
        <v>48</v>
      </c>
      <c r="H26" s="53">
        <f>VLOOKUP(B26,Table1[],4,FALSE)</f>
        <v>17.66</v>
      </c>
      <c r="I26" s="45"/>
      <c r="J26" s="27"/>
      <c r="K26" s="47"/>
      <c r="L26" s="27"/>
      <c r="M26" s="47"/>
      <c r="N26" s="27"/>
      <c r="O26" s="47"/>
      <c r="P26" s="27"/>
      <c r="Q26" s="29">
        <f t="shared" si="9"/>
        <v>0</v>
      </c>
      <c r="R26" s="30">
        <f t="shared" si="10"/>
        <v>0</v>
      </c>
    </row>
    <row r="27" spans="1:18" ht="15" hidden="1" customHeight="1" x14ac:dyDescent="0.25">
      <c r="A27" s="194"/>
      <c r="B27" s="101" t="s">
        <v>69</v>
      </c>
      <c r="C27" s="50">
        <f>VLOOKUP(B27,'Data &amp; Table'!A8:G64,2,FALSE)</f>
        <v>0</v>
      </c>
      <c r="D27" s="93">
        <f>VLOOKUP(B27,Table1[],3,FALSE)</f>
        <v>0</v>
      </c>
      <c r="E27" s="50" t="s">
        <v>22</v>
      </c>
      <c r="F27" s="54">
        <f t="shared" si="11"/>
        <v>0.19</v>
      </c>
      <c r="G27" s="52">
        <f>VLOOKUP(B27,Table1[],5,FALSE)</f>
        <v>1</v>
      </c>
      <c r="H27" s="53">
        <f>VLOOKUP(B27,Table1[],4,FALSE)</f>
        <v>0.19</v>
      </c>
      <c r="I27" s="45"/>
      <c r="J27" s="27"/>
      <c r="K27" s="47"/>
      <c r="L27" s="27"/>
      <c r="M27" s="47"/>
      <c r="N27" s="27"/>
      <c r="O27" s="47"/>
      <c r="P27" s="27"/>
      <c r="Q27" s="29">
        <f t="shared" si="9"/>
        <v>0</v>
      </c>
      <c r="R27" s="30">
        <f t="shared" si="10"/>
        <v>0</v>
      </c>
    </row>
    <row r="28" spans="1:18" ht="15" customHeight="1" x14ac:dyDescent="0.25">
      <c r="A28" s="194"/>
      <c r="B28" s="102" t="s">
        <v>43</v>
      </c>
      <c r="C28" s="50">
        <f>VLOOKUP(B28,'Data &amp; Table'!A9:G65,2,FALSE)</f>
        <v>1666163</v>
      </c>
      <c r="D28" s="93" t="str">
        <f>VLOOKUP(B28,Table1[],3,FALSE)</f>
        <v>48 ct</v>
      </c>
      <c r="E28" s="50" t="s">
        <v>22</v>
      </c>
      <c r="F28" s="54">
        <f t="shared" si="11"/>
        <v>0.31708333333333333</v>
      </c>
      <c r="G28" s="52">
        <f>VLOOKUP(B28,Table1[],5,FALSE)</f>
        <v>48</v>
      </c>
      <c r="H28" s="53">
        <f>VLOOKUP(B28,Table1[],4,FALSE)</f>
        <v>15.22</v>
      </c>
      <c r="I28" s="45">
        <v>24</v>
      </c>
      <c r="J28" s="27"/>
      <c r="K28" s="47"/>
      <c r="L28" s="27"/>
      <c r="M28" s="47"/>
      <c r="N28" s="27"/>
      <c r="O28" s="47"/>
      <c r="P28" s="27"/>
      <c r="Q28" s="29">
        <f t="shared" si="9"/>
        <v>0</v>
      </c>
      <c r="R28" s="30">
        <f t="shared" si="10"/>
        <v>0</v>
      </c>
    </row>
    <row r="29" spans="1:18" ht="15" hidden="1" customHeight="1" x14ac:dyDescent="0.25">
      <c r="A29" s="194"/>
      <c r="B29" s="101" t="s">
        <v>47</v>
      </c>
      <c r="C29" s="50">
        <f>VLOOKUP(B29,'Data &amp; Table'!A10:G66,2,FALSE)</f>
        <v>0</v>
      </c>
      <c r="D29" s="93">
        <f>VLOOKUP(B29,Table1[],3,FALSE)</f>
        <v>0</v>
      </c>
      <c r="E29" s="50" t="s">
        <v>22</v>
      </c>
      <c r="F29" s="54">
        <f t="shared" si="11"/>
        <v>0.8</v>
      </c>
      <c r="G29" s="52">
        <f>VLOOKUP(B29,Table1[],5,FALSE)</f>
        <v>1</v>
      </c>
      <c r="H29" s="53">
        <f>VLOOKUP(B29,Table1[],4,FALSE)</f>
        <v>0.8</v>
      </c>
      <c r="I29" s="45"/>
      <c r="J29" s="27"/>
      <c r="K29" s="47"/>
      <c r="L29" s="27"/>
      <c r="M29" s="47"/>
      <c r="N29" s="27"/>
      <c r="O29" s="47"/>
      <c r="P29" s="27"/>
      <c r="Q29" s="29">
        <f t="shared" si="9"/>
        <v>0</v>
      </c>
      <c r="R29" s="30">
        <f t="shared" si="10"/>
        <v>0</v>
      </c>
    </row>
    <row r="30" spans="1:18" ht="15" customHeight="1" thickBot="1" x14ac:dyDescent="0.3">
      <c r="A30" s="194"/>
      <c r="B30" s="102" t="s">
        <v>48</v>
      </c>
      <c r="C30" s="50">
        <f>VLOOKUP(B30,'Data &amp; Table'!A11:G67,2,FALSE)</f>
        <v>8759060</v>
      </c>
      <c r="D30" s="93" t="str">
        <f>VLOOKUP(B30,Table1[],3,FALSE)</f>
        <v>48 ct</v>
      </c>
      <c r="E30" s="50" t="s">
        <v>22</v>
      </c>
      <c r="F30" s="54">
        <f t="shared" si="11"/>
        <v>0.30437500000000001</v>
      </c>
      <c r="G30" s="52">
        <f>VLOOKUP(B30,Table1[],5,FALSE)</f>
        <v>48</v>
      </c>
      <c r="H30" s="53">
        <f>VLOOKUP(B30,Table1[],4,FALSE)</f>
        <v>14.61</v>
      </c>
      <c r="I30" s="45">
        <v>2</v>
      </c>
      <c r="J30" s="27"/>
      <c r="K30" s="47"/>
      <c r="L30" s="27"/>
      <c r="M30" s="47"/>
      <c r="N30" s="27"/>
      <c r="O30" s="47"/>
      <c r="P30" s="27"/>
      <c r="Q30" s="29">
        <f t="shared" si="9"/>
        <v>0</v>
      </c>
      <c r="R30" s="30">
        <f t="shared" si="10"/>
        <v>0</v>
      </c>
    </row>
    <row r="31" spans="1:18" ht="15" customHeight="1" thickBot="1" x14ac:dyDescent="0.3">
      <c r="A31" s="194"/>
      <c r="B31" s="224" t="s">
        <v>14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9"/>
      <c r="R31" s="38"/>
    </row>
    <row r="32" spans="1:18" ht="15" customHeight="1" x14ac:dyDescent="0.25">
      <c r="A32" s="194"/>
      <c r="B32" s="102" t="s">
        <v>75</v>
      </c>
      <c r="C32" s="50">
        <f>VLOOKUP(B32,Table1[],2,FALSE)</f>
        <v>8328668</v>
      </c>
      <c r="D32" s="93" t="str">
        <f>VLOOKUP(B32,Table1[],3,FALSE)</f>
        <v>384 ct</v>
      </c>
      <c r="E32" s="50" t="s">
        <v>22</v>
      </c>
      <c r="F32" s="51">
        <f>SUM(H32/G32)</f>
        <v>3.3385416666666667E-2</v>
      </c>
      <c r="G32" s="56">
        <f>VLOOKUP(B32,Table1[],5,FALSE)</f>
        <v>384</v>
      </c>
      <c r="H32" s="53">
        <f>VLOOKUP(B32,Table1[],4,FALSE)</f>
        <v>12.82</v>
      </c>
      <c r="I32" s="42">
        <v>16</v>
      </c>
      <c r="J32" s="19"/>
      <c r="K32" s="44"/>
      <c r="L32" s="19"/>
      <c r="M32" s="44"/>
      <c r="N32" s="19"/>
      <c r="O32" s="44"/>
      <c r="P32" s="19"/>
      <c r="Q32" s="21">
        <f t="shared" si="9"/>
        <v>0</v>
      </c>
      <c r="R32" s="22">
        <f>SUM(Q32*F32)</f>
        <v>0</v>
      </c>
    </row>
    <row r="33" spans="1:18" ht="15" hidden="1" customHeight="1" x14ac:dyDescent="0.25">
      <c r="A33" s="194"/>
      <c r="B33" s="102" t="s">
        <v>65</v>
      </c>
      <c r="C33" s="50">
        <f>VLOOKUP(B33,Table1[],2,FALSE)</f>
        <v>4053468</v>
      </c>
      <c r="D33" s="93" t="str">
        <f>VLOOKUP(B33,Table1[],3,FALSE)</f>
        <v>20/50 ct</v>
      </c>
      <c r="E33" s="50" t="s">
        <v>22</v>
      </c>
      <c r="F33" s="54">
        <f t="shared" ref="F33:F46" si="12">SUM(H33/G33)</f>
        <v>4.0600000000000004E-2</v>
      </c>
      <c r="G33" s="56">
        <f>VLOOKUP(B33,Table1[],5,FALSE)</f>
        <v>1000</v>
      </c>
      <c r="H33" s="53">
        <f>VLOOKUP(B33,Table1[],4,FALSE)</f>
        <v>40.6</v>
      </c>
      <c r="I33" s="45"/>
      <c r="J33" s="27"/>
      <c r="K33" s="47"/>
      <c r="L33" s="27"/>
      <c r="M33" s="47"/>
      <c r="N33" s="27"/>
      <c r="O33" s="47"/>
      <c r="P33" s="27"/>
      <c r="Q33" s="29">
        <f t="shared" si="9"/>
        <v>0</v>
      </c>
      <c r="R33" s="30">
        <f t="shared" ref="R33:R46" si="13">SUM(Q33*F33)</f>
        <v>0</v>
      </c>
    </row>
    <row r="34" spans="1:18" ht="15" customHeight="1" x14ac:dyDescent="0.25">
      <c r="A34" s="194"/>
      <c r="B34" s="102" t="s">
        <v>50</v>
      </c>
      <c r="C34" s="50">
        <f>VLOOKUP(B34,Table1[],2,FALSE)</f>
        <v>4695292</v>
      </c>
      <c r="D34" s="93" t="str">
        <f>VLOOKUP(B34,Table1[],3,FALSE)</f>
        <v>6/50 ct</v>
      </c>
      <c r="E34" s="50" t="s">
        <v>22</v>
      </c>
      <c r="F34" s="54">
        <f t="shared" si="12"/>
        <v>9.5966666666666658E-2</v>
      </c>
      <c r="G34" s="56">
        <f>VLOOKUP(B34,Table1[],5,FALSE)</f>
        <v>300</v>
      </c>
      <c r="H34" s="53">
        <f>VLOOKUP(B34,Table1[],4,FALSE)</f>
        <v>28.79</v>
      </c>
      <c r="I34" s="45">
        <v>2</v>
      </c>
      <c r="J34" s="27"/>
      <c r="K34" s="47"/>
      <c r="L34" s="27"/>
      <c r="M34" s="47"/>
      <c r="N34" s="27"/>
      <c r="O34" s="47"/>
      <c r="P34" s="27"/>
      <c r="Q34" s="29">
        <f t="shared" si="9"/>
        <v>0</v>
      </c>
      <c r="R34" s="30">
        <f t="shared" si="13"/>
        <v>0</v>
      </c>
    </row>
    <row r="35" spans="1:18" ht="15" customHeight="1" x14ac:dyDescent="0.25">
      <c r="A35" s="194"/>
      <c r="B35" s="102" t="s">
        <v>60</v>
      </c>
      <c r="C35" s="50">
        <f>VLOOKUP(B35,Table1[],2,FALSE)</f>
        <v>6937445</v>
      </c>
      <c r="D35" s="93" t="str">
        <f>VLOOKUP(B35,Table1[],3,FALSE)</f>
        <v>200 ct</v>
      </c>
      <c r="E35" s="50" t="s">
        <v>22</v>
      </c>
      <c r="F35" s="54">
        <f t="shared" si="12"/>
        <v>7.4400000000000008E-2</v>
      </c>
      <c r="G35" s="56">
        <f>VLOOKUP(B35,Table1[],5,FALSE)</f>
        <v>200</v>
      </c>
      <c r="H35" s="53">
        <f>VLOOKUP(B35,Table1[],4,FALSE)</f>
        <v>14.88</v>
      </c>
      <c r="I35" s="45">
        <v>15</v>
      </c>
      <c r="J35" s="27"/>
      <c r="K35" s="47"/>
      <c r="L35" s="27"/>
      <c r="M35" s="47"/>
      <c r="N35" s="27"/>
      <c r="O35" s="47"/>
      <c r="P35" s="27"/>
      <c r="Q35" s="29">
        <f t="shared" si="9"/>
        <v>0</v>
      </c>
      <c r="R35" s="30">
        <f t="shared" si="13"/>
        <v>0</v>
      </c>
    </row>
    <row r="36" spans="1:18" ht="15" customHeight="1" x14ac:dyDescent="0.25">
      <c r="A36" s="194"/>
      <c r="B36" s="102" t="s">
        <v>61</v>
      </c>
      <c r="C36" s="50">
        <f>VLOOKUP(B36,Table1[],2,FALSE)</f>
        <v>4136768</v>
      </c>
      <c r="D36" s="93" t="str">
        <f>VLOOKUP(B36,Table1[],3,FALSE)</f>
        <v>1000 ct</v>
      </c>
      <c r="E36" s="50" t="s">
        <v>22</v>
      </c>
      <c r="F36" s="54">
        <f t="shared" si="12"/>
        <v>2.3809999999999998E-2</v>
      </c>
      <c r="G36" s="56">
        <f>VLOOKUP(B36,Table1[],5,FALSE)</f>
        <v>1000</v>
      </c>
      <c r="H36" s="53">
        <f>VLOOKUP(B36,Table1[],4,FALSE)</f>
        <v>23.81</v>
      </c>
      <c r="I36" s="45">
        <v>12</v>
      </c>
      <c r="J36" s="27"/>
      <c r="K36" s="47"/>
      <c r="L36" s="27"/>
      <c r="M36" s="47"/>
      <c r="N36" s="27"/>
      <c r="O36" s="47"/>
      <c r="P36" s="27"/>
      <c r="Q36" s="29">
        <f t="shared" si="9"/>
        <v>0</v>
      </c>
      <c r="R36" s="30">
        <f t="shared" si="13"/>
        <v>0</v>
      </c>
    </row>
    <row r="37" spans="1:18" ht="15" customHeight="1" x14ac:dyDescent="0.25">
      <c r="A37" s="194"/>
      <c r="B37" s="102" t="s">
        <v>80</v>
      </c>
      <c r="C37" s="50">
        <f>VLOOKUP(B37,Table1[],2,FALSE)</f>
        <v>7087133</v>
      </c>
      <c r="D37" s="93" t="str">
        <f>VLOOKUP(B37,Table1[],3,FALSE)</f>
        <v>200 ct</v>
      </c>
      <c r="E37" s="50" t="s">
        <v>22</v>
      </c>
      <c r="F37" s="54">
        <f t="shared" si="12"/>
        <v>0.17019999999999999</v>
      </c>
      <c r="G37" s="56">
        <f>VLOOKUP(B37,Table1[],5,FALSE)</f>
        <v>200</v>
      </c>
      <c r="H37" s="53">
        <f>VLOOKUP(B37,Table1[],4,FALSE)</f>
        <v>34.04</v>
      </c>
      <c r="I37" s="45">
        <v>10</v>
      </c>
      <c r="J37" s="27"/>
      <c r="K37" s="47"/>
      <c r="L37" s="27"/>
      <c r="M37" s="47"/>
      <c r="N37" s="27"/>
      <c r="O37" s="47"/>
      <c r="P37" s="27"/>
      <c r="Q37" s="29">
        <f t="shared" si="9"/>
        <v>0</v>
      </c>
      <c r="R37" s="30">
        <f t="shared" si="13"/>
        <v>0</v>
      </c>
    </row>
    <row r="38" spans="1:18" ht="15" customHeight="1" x14ac:dyDescent="0.25">
      <c r="A38" s="194"/>
      <c r="B38" s="102" t="s">
        <v>81</v>
      </c>
      <c r="C38" s="50">
        <f>VLOOKUP(B38,Table1[],2,FALSE)</f>
        <v>4879710</v>
      </c>
      <c r="D38" s="93" t="str">
        <f>VLOOKUP(B38,Table1[],3,FALSE)</f>
        <v>2000 ct</v>
      </c>
      <c r="E38" s="50" t="s">
        <v>22</v>
      </c>
      <c r="F38" s="54">
        <f t="shared" si="12"/>
        <v>6.13E-3</v>
      </c>
      <c r="G38" s="56">
        <f>VLOOKUP(B38,Table1[],5,FALSE)</f>
        <v>2000</v>
      </c>
      <c r="H38" s="53">
        <f>VLOOKUP(B38,Table1[],4,FALSE)</f>
        <v>12.26</v>
      </c>
      <c r="I38" s="45">
        <v>16</v>
      </c>
      <c r="J38" s="27"/>
      <c r="K38" s="47"/>
      <c r="L38" s="27"/>
      <c r="M38" s="47"/>
      <c r="N38" s="27"/>
      <c r="O38" s="47"/>
      <c r="P38" s="27"/>
      <c r="Q38" s="29">
        <f t="shared" si="9"/>
        <v>0</v>
      </c>
      <c r="R38" s="30">
        <f t="shared" si="13"/>
        <v>0</v>
      </c>
    </row>
    <row r="39" spans="1:18" ht="15" hidden="1" customHeight="1" x14ac:dyDescent="0.25">
      <c r="A39" s="194"/>
      <c r="B39" s="102" t="s">
        <v>82</v>
      </c>
      <c r="C39" s="50">
        <f>VLOOKUP(B39,Table1[],2,FALSE)</f>
        <v>6735138</v>
      </c>
      <c r="D39" s="93" t="str">
        <f>VLOOKUP(B39,Table1[],3,FALSE)</f>
        <v>200 ct</v>
      </c>
      <c r="E39" s="50" t="s">
        <v>22</v>
      </c>
      <c r="F39" s="54">
        <f t="shared" si="12"/>
        <v>6.9749999999999993E-2</v>
      </c>
      <c r="G39" s="56">
        <f>VLOOKUP(B39,Table1[],5,FALSE)</f>
        <v>200</v>
      </c>
      <c r="H39" s="53">
        <f>VLOOKUP(B39,Table1[],4,FALSE)</f>
        <v>13.95</v>
      </c>
      <c r="I39" s="45"/>
      <c r="J39" s="27"/>
      <c r="K39" s="47"/>
      <c r="L39" s="27"/>
      <c r="M39" s="47"/>
      <c r="N39" s="27"/>
      <c r="O39" s="47"/>
      <c r="P39" s="27"/>
      <c r="Q39" s="29">
        <f t="shared" si="9"/>
        <v>0</v>
      </c>
      <c r="R39" s="30">
        <f t="shared" si="13"/>
        <v>0</v>
      </c>
    </row>
    <row r="40" spans="1:18" ht="15" customHeight="1" x14ac:dyDescent="0.25">
      <c r="A40" s="194"/>
      <c r="B40" s="102" t="s">
        <v>83</v>
      </c>
      <c r="C40" s="50">
        <f>VLOOKUP(B40,Table1[],2,FALSE)</f>
        <v>6631347</v>
      </c>
      <c r="D40" s="93" t="str">
        <f>VLOOKUP(B40,Table1[],3,FALSE)</f>
        <v>600 ct</v>
      </c>
      <c r="E40" s="50" t="s">
        <v>22</v>
      </c>
      <c r="F40" s="54">
        <f t="shared" si="12"/>
        <v>3.3849999999999998E-2</v>
      </c>
      <c r="G40" s="56">
        <f>VLOOKUP(B40,Table1[],5,FALSE)</f>
        <v>600</v>
      </c>
      <c r="H40" s="53">
        <f>VLOOKUP(B40,Table1[],4,FALSE)</f>
        <v>20.309999999999999</v>
      </c>
      <c r="I40" s="45">
        <v>16</v>
      </c>
      <c r="J40" s="27"/>
      <c r="K40" s="47"/>
      <c r="L40" s="27"/>
      <c r="M40" s="47"/>
      <c r="N40" s="27"/>
      <c r="O40" s="47"/>
      <c r="P40" s="27"/>
      <c r="Q40" s="29">
        <f t="shared" si="9"/>
        <v>0</v>
      </c>
      <c r="R40" s="30">
        <f t="shared" si="13"/>
        <v>0</v>
      </c>
    </row>
    <row r="41" spans="1:18" ht="15" customHeight="1" x14ac:dyDescent="0.25">
      <c r="A41" s="194"/>
      <c r="B41" s="102" t="s">
        <v>84</v>
      </c>
      <c r="C41" s="50">
        <f>VLOOKUP(B41,Table1[],2,FALSE)</f>
        <v>4394417</v>
      </c>
      <c r="D41" s="93" t="str">
        <f>VLOOKUP(B41,Table1[],3,FALSE)</f>
        <v>500 ct</v>
      </c>
      <c r="E41" s="50" t="s">
        <v>22</v>
      </c>
      <c r="F41" s="54">
        <f t="shared" si="12"/>
        <v>1.8460000000000001E-2</v>
      </c>
      <c r="G41" s="56">
        <f>VLOOKUP(B41,Table1[],5,FALSE)</f>
        <v>500</v>
      </c>
      <c r="H41" s="53">
        <f>VLOOKUP(B41,Table1[],4,FALSE)</f>
        <v>9.23</v>
      </c>
      <c r="I41" s="45">
        <v>12</v>
      </c>
      <c r="J41" s="27"/>
      <c r="K41" s="47"/>
      <c r="L41" s="27"/>
      <c r="M41" s="47"/>
      <c r="N41" s="27"/>
      <c r="O41" s="47"/>
      <c r="P41" s="27"/>
      <c r="Q41" s="29">
        <f t="shared" si="9"/>
        <v>0</v>
      </c>
      <c r="R41" s="30">
        <f t="shared" si="13"/>
        <v>0</v>
      </c>
    </row>
    <row r="42" spans="1:18" ht="15" customHeight="1" x14ac:dyDescent="0.25">
      <c r="A42" s="194"/>
      <c r="B42" s="102" t="s">
        <v>85</v>
      </c>
      <c r="C42" s="50">
        <f>VLOOKUP(B42,Table1[],2,FALSE)</f>
        <v>210417</v>
      </c>
      <c r="D42" s="93" t="str">
        <f>VLOOKUP(B42,Table1[],3,FALSE)</f>
        <v>3/1000 ct</v>
      </c>
      <c r="E42" s="50" t="s">
        <v>22</v>
      </c>
      <c r="F42" s="54">
        <f t="shared" si="12"/>
        <v>1.04E-2</v>
      </c>
      <c r="G42" s="56">
        <f>VLOOKUP(B42,Table1[],5,FALSE)</f>
        <v>1000</v>
      </c>
      <c r="H42" s="53">
        <f>VLOOKUP(B42,Table1[],4,FALSE)</f>
        <v>10.4</v>
      </c>
      <c r="I42" s="45">
        <v>30</v>
      </c>
      <c r="J42" s="27"/>
      <c r="K42" s="47"/>
      <c r="L42" s="27"/>
      <c r="M42" s="47"/>
      <c r="N42" s="27"/>
      <c r="O42" s="47"/>
      <c r="P42" s="27"/>
      <c r="Q42" s="29">
        <f t="shared" si="9"/>
        <v>0</v>
      </c>
      <c r="R42" s="30">
        <f t="shared" si="13"/>
        <v>0</v>
      </c>
    </row>
    <row r="43" spans="1:18" ht="15" customHeight="1" x14ac:dyDescent="0.25">
      <c r="A43" s="194"/>
      <c r="B43" s="102" t="s">
        <v>86</v>
      </c>
      <c r="C43" s="50">
        <f>VLOOKUP(B43,Table1[],2,FALSE)</f>
        <v>210447</v>
      </c>
      <c r="D43" s="93" t="str">
        <f>VLOOKUP(B43,Table1[],3,FALSE)</f>
        <v>3/1000 ct</v>
      </c>
      <c r="E43" s="50" t="s">
        <v>22</v>
      </c>
      <c r="F43" s="54">
        <f t="shared" si="12"/>
        <v>6.7400000000000003E-3</v>
      </c>
      <c r="G43" s="56">
        <f>VLOOKUP(B43,Table1[],5,FALSE)</f>
        <v>1000</v>
      </c>
      <c r="H43" s="53">
        <f>VLOOKUP(B43,Table1[],4,FALSE)</f>
        <v>6.74</v>
      </c>
      <c r="I43" s="45">
        <v>30</v>
      </c>
      <c r="J43" s="34"/>
      <c r="K43" s="49"/>
      <c r="L43" s="34"/>
      <c r="M43" s="49"/>
      <c r="N43" s="34"/>
      <c r="O43" s="49"/>
      <c r="P43" s="34"/>
      <c r="Q43" s="29">
        <f t="shared" si="9"/>
        <v>0</v>
      </c>
      <c r="R43" s="30">
        <f t="shared" si="13"/>
        <v>0</v>
      </c>
    </row>
    <row r="44" spans="1:18" ht="15" customHeight="1" x14ac:dyDescent="0.25">
      <c r="A44" s="194"/>
      <c r="B44" s="102" t="s">
        <v>88</v>
      </c>
      <c r="C44" s="50">
        <f>VLOOKUP(B44,Table1[],2,FALSE)</f>
        <v>7038015</v>
      </c>
      <c r="D44" s="93" t="str">
        <f>VLOOKUP(B44,Table1[],3,FALSE)</f>
        <v>100 ct</v>
      </c>
      <c r="E44" s="50" t="s">
        <v>22</v>
      </c>
      <c r="F44" s="54">
        <f t="shared" si="12"/>
        <v>0.45659999999999995</v>
      </c>
      <c r="G44" s="56">
        <f>VLOOKUP(B44,Table1[],5,FALSE)</f>
        <v>100</v>
      </c>
      <c r="H44" s="53">
        <f>VLOOKUP(B44,Table1[],4,FALSE)</f>
        <v>45.66</v>
      </c>
      <c r="I44" s="45">
        <v>6</v>
      </c>
      <c r="J44" s="34"/>
      <c r="K44" s="49"/>
      <c r="L44" s="34"/>
      <c r="M44" s="49"/>
      <c r="N44" s="34"/>
      <c r="O44" s="49"/>
      <c r="P44" s="34"/>
      <c r="Q44" s="29">
        <f t="shared" si="9"/>
        <v>0</v>
      </c>
      <c r="R44" s="30">
        <f t="shared" si="13"/>
        <v>0</v>
      </c>
    </row>
    <row r="45" spans="1:18" ht="15" customHeight="1" thickBot="1" x14ac:dyDescent="0.3">
      <c r="A45" s="194"/>
      <c r="B45" s="102" t="s">
        <v>87</v>
      </c>
      <c r="C45" s="50">
        <f>VLOOKUP(B45,Table1[],2,FALSE)</f>
        <v>2647933</v>
      </c>
      <c r="D45" s="93" t="str">
        <f>VLOOKUP(B45,Table1[],3,FALSE)</f>
        <v>2000 ct</v>
      </c>
      <c r="E45" s="50" t="s">
        <v>22</v>
      </c>
      <c r="F45" s="54">
        <f t="shared" si="12"/>
        <v>9.1599999999999997E-3</v>
      </c>
      <c r="G45" s="56">
        <f>VLOOKUP(B45,Table1[],5,FALSE)</f>
        <v>2000</v>
      </c>
      <c r="H45" s="53">
        <f>VLOOKUP(B45,Table1[],4,FALSE)</f>
        <v>18.32</v>
      </c>
      <c r="I45" s="45">
        <v>16</v>
      </c>
      <c r="J45" s="25"/>
      <c r="K45" s="46"/>
      <c r="L45" s="25"/>
      <c r="M45" s="46"/>
      <c r="N45" s="25"/>
      <c r="O45" s="46"/>
      <c r="P45" s="25"/>
      <c r="Q45" s="29">
        <f t="shared" si="9"/>
        <v>0</v>
      </c>
      <c r="R45" s="30">
        <f t="shared" si="13"/>
        <v>0</v>
      </c>
    </row>
    <row r="46" spans="1:18" ht="15" hidden="1" customHeight="1" thickBot="1" x14ac:dyDescent="0.3">
      <c r="A46" s="194"/>
      <c r="B46" s="102" t="s">
        <v>52</v>
      </c>
      <c r="C46" s="50">
        <f>VLOOKUP(B46,Table1[],2,FALSE)</f>
        <v>4040440</v>
      </c>
      <c r="D46" s="93" t="str">
        <f>VLOOKUP(B46,Table1[],3,FALSE)</f>
        <v>24 ct</v>
      </c>
      <c r="E46" s="50" t="s">
        <v>22</v>
      </c>
      <c r="F46" s="54">
        <f t="shared" si="12"/>
        <v>0.79041666666666666</v>
      </c>
      <c r="G46" s="56">
        <f>VLOOKUP(B46,Table1[],5,FALSE)</f>
        <v>24</v>
      </c>
      <c r="H46" s="53">
        <f>VLOOKUP(B46,Table1[],4,FALSE)</f>
        <v>18.97</v>
      </c>
      <c r="I46" s="45"/>
      <c r="J46" s="25"/>
      <c r="K46" s="46"/>
      <c r="L46" s="25"/>
      <c r="M46" s="46"/>
      <c r="N46" s="25"/>
      <c r="O46" s="46"/>
      <c r="P46" s="25"/>
      <c r="Q46" s="29">
        <f t="shared" si="9"/>
        <v>0</v>
      </c>
      <c r="R46" s="30">
        <f t="shared" si="13"/>
        <v>0</v>
      </c>
    </row>
    <row r="47" spans="1:18" ht="15" customHeight="1" thickBot="1" x14ac:dyDescent="0.3">
      <c r="A47" s="194"/>
      <c r="B47" s="224" t="s">
        <v>89</v>
      </c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9"/>
      <c r="R47" s="38"/>
    </row>
    <row r="48" spans="1:18" ht="15" customHeight="1" x14ac:dyDescent="0.25">
      <c r="A48" s="194"/>
      <c r="B48" s="102" t="s">
        <v>91</v>
      </c>
      <c r="C48" s="50">
        <f>VLOOKUP(B48,Table1[],2,FALSE)</f>
        <v>9523986</v>
      </c>
      <c r="D48" s="93" t="str">
        <f>VLOOKUP(B48,Table1[],3,FALSE)</f>
        <v>96/Sli</v>
      </c>
      <c r="E48" s="50" t="s">
        <v>22</v>
      </c>
      <c r="F48" s="51">
        <f>SUM(H48/G48)</f>
        <v>0.22072916666666667</v>
      </c>
      <c r="G48" s="56">
        <f>VLOOKUP(B48,Table1[],5,FALSE)</f>
        <v>96</v>
      </c>
      <c r="H48" s="53">
        <f>VLOOKUP(B48,Table1[],4,FALSE)</f>
        <v>21.19</v>
      </c>
      <c r="I48" s="16" t="s">
        <v>162</v>
      </c>
      <c r="J48" s="57"/>
      <c r="K48" s="18"/>
      <c r="L48" s="58"/>
      <c r="M48" s="20"/>
      <c r="N48" s="58"/>
      <c r="O48" s="20"/>
      <c r="P48" s="57"/>
      <c r="Q48" s="21">
        <f t="shared" ref="Q48:Q59" si="14">SUM(J48:P48)</f>
        <v>0</v>
      </c>
      <c r="R48" s="22">
        <f t="shared" ref="R48:R59" si="15">SUM(Q48*F48)</f>
        <v>0</v>
      </c>
    </row>
    <row r="49" spans="1:18" ht="15" customHeight="1" x14ac:dyDescent="0.25">
      <c r="A49" s="194"/>
      <c r="B49" s="102" t="s">
        <v>74</v>
      </c>
      <c r="C49" s="50">
        <f>VLOOKUP(B49,Table1[],2,FALSE)</f>
        <v>9523952</v>
      </c>
      <c r="D49" s="93" t="str">
        <f>VLOOKUP(B49,Table1[],3,FALSE)</f>
        <v>96/Sli</v>
      </c>
      <c r="E49" s="50" t="s">
        <v>22</v>
      </c>
      <c r="F49" s="54">
        <f t="shared" ref="F49:F59" si="16">SUM(H49/G49)</f>
        <v>0.22750000000000001</v>
      </c>
      <c r="G49" s="56">
        <f>VLOOKUP(B49,Table1[],5,FALSE)</f>
        <v>96</v>
      </c>
      <c r="H49" s="53">
        <f>VLOOKUP(B49,Table1[],4,FALSE)</f>
        <v>21.84</v>
      </c>
      <c r="I49" s="24" t="s">
        <v>162</v>
      </c>
      <c r="J49" s="59"/>
      <c r="K49" s="26"/>
      <c r="L49" s="60"/>
      <c r="M49" s="28"/>
      <c r="N49" s="60"/>
      <c r="O49" s="28"/>
      <c r="P49" s="59"/>
      <c r="Q49" s="29">
        <f t="shared" si="14"/>
        <v>0</v>
      </c>
      <c r="R49" s="30">
        <f t="shared" si="15"/>
        <v>0</v>
      </c>
    </row>
    <row r="50" spans="1:18" ht="15" hidden="1" customHeight="1" x14ac:dyDescent="0.25">
      <c r="A50" s="194"/>
      <c r="B50" s="102" t="s">
        <v>51</v>
      </c>
      <c r="C50" s="50">
        <f>VLOOKUP(B50,Table1[],2,FALSE)</f>
        <v>4212221</v>
      </c>
      <c r="D50" s="93" t="str">
        <f>VLOOKUP(B50,Table1[],3,FALSE)</f>
        <v>96 ct</v>
      </c>
      <c r="E50" s="50" t="s">
        <v>22</v>
      </c>
      <c r="F50" s="54">
        <f t="shared" si="16"/>
        <v>0.40479166666666666</v>
      </c>
      <c r="G50" s="56">
        <f>VLOOKUP(B50,Table1[],5,FALSE)</f>
        <v>96</v>
      </c>
      <c r="H50" s="53">
        <f>VLOOKUP(B50,Table1[],4,FALSE)</f>
        <v>38.86</v>
      </c>
      <c r="I50" s="24"/>
      <c r="J50" s="59"/>
      <c r="K50" s="26"/>
      <c r="L50" s="60"/>
      <c r="M50" s="28"/>
      <c r="N50" s="60"/>
      <c r="O50" s="28"/>
      <c r="P50" s="59"/>
      <c r="Q50" s="29">
        <f t="shared" si="14"/>
        <v>0</v>
      </c>
      <c r="R50" s="30">
        <f t="shared" si="15"/>
        <v>0</v>
      </c>
    </row>
    <row r="51" spans="1:18" ht="15" hidden="1" customHeight="1" x14ac:dyDescent="0.25">
      <c r="A51" s="194"/>
      <c r="B51" s="102" t="s">
        <v>55</v>
      </c>
      <c r="C51" s="50">
        <f>VLOOKUP(B51,Table1[],2,FALSE)</f>
        <v>4044640</v>
      </c>
      <c r="D51" s="93" t="str">
        <f>VLOOKUP(B51,Table1[],3,FALSE)</f>
        <v>96 ct</v>
      </c>
      <c r="E51" s="50" t="s">
        <v>22</v>
      </c>
      <c r="F51" s="54">
        <f t="shared" si="16"/>
        <v>0.37062499999999998</v>
      </c>
      <c r="G51" s="56">
        <f>VLOOKUP(B51,Table1[],5,FALSE)</f>
        <v>96</v>
      </c>
      <c r="H51" s="53">
        <f>VLOOKUP(B51,Table1[],4,FALSE)</f>
        <v>35.58</v>
      </c>
      <c r="I51" s="24"/>
      <c r="J51" s="59"/>
      <c r="K51" s="26"/>
      <c r="L51" s="60"/>
      <c r="M51" s="28"/>
      <c r="N51" s="60"/>
      <c r="O51" s="28"/>
      <c r="P51" s="59"/>
      <c r="Q51" s="29">
        <f t="shared" si="14"/>
        <v>0</v>
      </c>
      <c r="R51" s="30">
        <f t="shared" si="15"/>
        <v>0</v>
      </c>
    </row>
    <row r="52" spans="1:18" ht="15" customHeight="1" x14ac:dyDescent="0.25">
      <c r="A52" s="194"/>
      <c r="B52" s="102" t="s">
        <v>66</v>
      </c>
      <c r="C52" s="50">
        <f>VLOOKUP(B52,Table1[],2,FALSE)</f>
        <v>4008538</v>
      </c>
      <c r="D52" s="93" t="str">
        <f>VLOOKUP(B52,Table1[],3,FALSE)</f>
        <v>500 ct</v>
      </c>
      <c r="E52" s="50" t="s">
        <v>22</v>
      </c>
      <c r="F52" s="54">
        <f t="shared" si="16"/>
        <v>3.1120000000000002E-2</v>
      </c>
      <c r="G52" s="56">
        <f>VLOOKUP(B52,Table1[],5,FALSE)</f>
        <v>500</v>
      </c>
      <c r="H52" s="53">
        <f>VLOOKUP(B52,Table1[],4,FALSE)</f>
        <v>15.56</v>
      </c>
      <c r="I52" s="24">
        <v>30</v>
      </c>
      <c r="J52" s="59"/>
      <c r="K52" s="26"/>
      <c r="L52" s="60"/>
      <c r="M52" s="28"/>
      <c r="N52" s="60"/>
      <c r="O52" s="28"/>
      <c r="P52" s="59"/>
      <c r="Q52" s="29">
        <f t="shared" si="14"/>
        <v>0</v>
      </c>
      <c r="R52" s="30">
        <f t="shared" si="15"/>
        <v>0</v>
      </c>
    </row>
    <row r="53" spans="1:18" ht="15" hidden="1" customHeight="1" x14ac:dyDescent="0.25">
      <c r="A53" s="194"/>
      <c r="B53" s="102" t="s">
        <v>67</v>
      </c>
      <c r="C53" s="50">
        <f>VLOOKUP(B53,Table1[],2,FALSE)</f>
        <v>4114914</v>
      </c>
      <c r="D53" s="93" t="str">
        <f>VLOOKUP(B53,Table1[],3,FALSE)</f>
        <v>300 ct</v>
      </c>
      <c r="E53" s="50" t="s">
        <v>22</v>
      </c>
      <c r="F53" s="54">
        <f t="shared" si="16"/>
        <v>4.1033333333333338E-2</v>
      </c>
      <c r="G53" s="56">
        <f>VLOOKUP(B53,Table1[],5,FALSE)</f>
        <v>300</v>
      </c>
      <c r="H53" s="53">
        <f>VLOOKUP(B53,Table1[],4,FALSE)</f>
        <v>12.31</v>
      </c>
      <c r="I53" s="24"/>
      <c r="J53" s="59"/>
      <c r="K53" s="26"/>
      <c r="L53" s="60"/>
      <c r="M53" s="28"/>
      <c r="N53" s="60"/>
      <c r="O53" s="28"/>
      <c r="P53" s="59"/>
      <c r="Q53" s="29">
        <f t="shared" si="14"/>
        <v>0</v>
      </c>
      <c r="R53" s="30">
        <f t="shared" si="15"/>
        <v>0</v>
      </c>
    </row>
    <row r="54" spans="1:18" ht="15" customHeight="1" x14ac:dyDescent="0.25">
      <c r="A54" s="194"/>
      <c r="B54" s="101" t="s">
        <v>28</v>
      </c>
      <c r="C54" s="50">
        <f>VLOOKUP(B54,Table1[],2,FALSE)</f>
        <v>1850189</v>
      </c>
      <c r="D54" s="93" t="str">
        <f>VLOOKUP(B54,Table1[],3,FALSE)</f>
        <v>4/30 ct</v>
      </c>
      <c r="E54" s="50" t="s">
        <v>22</v>
      </c>
      <c r="F54" s="54">
        <f t="shared" si="16"/>
        <v>0.23716666666666666</v>
      </c>
      <c r="G54" s="56">
        <f>VLOOKUP(B54,Table1[],5,FALSE)</f>
        <v>120</v>
      </c>
      <c r="H54" s="53">
        <f>VLOOKUP(B54,Table1[],4,FALSE)</f>
        <v>28.46</v>
      </c>
      <c r="I54" s="24">
        <v>7</v>
      </c>
      <c r="J54" s="59"/>
      <c r="K54" s="26"/>
      <c r="L54" s="60"/>
      <c r="M54" s="28"/>
      <c r="N54" s="60"/>
      <c r="O54" s="28"/>
      <c r="P54" s="59"/>
      <c r="Q54" s="29">
        <f t="shared" si="14"/>
        <v>0</v>
      </c>
      <c r="R54" s="30">
        <f t="shared" si="15"/>
        <v>0</v>
      </c>
    </row>
    <row r="55" spans="1:18" ht="15" customHeight="1" x14ac:dyDescent="0.25">
      <c r="A55" s="194"/>
      <c r="B55" s="102" t="s">
        <v>32</v>
      </c>
      <c r="C55" s="50">
        <f>VLOOKUP(B55,Table1[],2,FALSE)</f>
        <v>4307575</v>
      </c>
      <c r="D55" s="93" t="str">
        <f>VLOOKUP(B55,Table1[],3,FALSE)</f>
        <v>200 ct</v>
      </c>
      <c r="E55" s="50" t="s">
        <v>22</v>
      </c>
      <c r="F55" s="54">
        <f t="shared" si="16"/>
        <v>0.10869999999999999</v>
      </c>
      <c r="G55" s="56">
        <f>VLOOKUP(B55,Table1[],5,FALSE)</f>
        <v>200</v>
      </c>
      <c r="H55" s="53">
        <f>VLOOKUP(B55,Table1[],4,FALSE)</f>
        <v>21.74</v>
      </c>
      <c r="I55" s="24">
        <v>30</v>
      </c>
      <c r="J55" s="59"/>
      <c r="K55" s="26"/>
      <c r="L55" s="60"/>
      <c r="M55" s="28"/>
      <c r="N55" s="60"/>
      <c r="O55" s="28"/>
      <c r="P55" s="59"/>
      <c r="Q55" s="29">
        <f t="shared" si="14"/>
        <v>0</v>
      </c>
      <c r="R55" s="30">
        <f t="shared" si="15"/>
        <v>0</v>
      </c>
    </row>
    <row r="56" spans="1:18" ht="15" hidden="1" customHeight="1" x14ac:dyDescent="0.25">
      <c r="A56" s="194"/>
      <c r="B56" s="101" t="s">
        <v>34</v>
      </c>
      <c r="C56" s="50">
        <f>VLOOKUP(B56,Table1[],2,FALSE)</f>
        <v>1739663</v>
      </c>
      <c r="D56" s="93" t="str">
        <f>VLOOKUP(B56,Table1[],3,FALSE)</f>
        <v>6/50 ct</v>
      </c>
      <c r="E56" s="50" t="s">
        <v>22</v>
      </c>
      <c r="F56" s="54">
        <f t="shared" si="16"/>
        <v>0.1641</v>
      </c>
      <c r="G56" s="56">
        <f>VLOOKUP(B56,Table1[],5,FALSE)</f>
        <v>300</v>
      </c>
      <c r="H56" s="53">
        <f>VLOOKUP(B56,Table1[],4,FALSE)</f>
        <v>49.23</v>
      </c>
      <c r="I56" s="24"/>
      <c r="J56" s="59"/>
      <c r="K56" s="26"/>
      <c r="L56" s="60"/>
      <c r="M56" s="28"/>
      <c r="N56" s="60"/>
      <c r="O56" s="28"/>
      <c r="P56" s="59"/>
      <c r="Q56" s="29">
        <f t="shared" si="14"/>
        <v>0</v>
      </c>
      <c r="R56" s="30">
        <f t="shared" si="15"/>
        <v>0</v>
      </c>
    </row>
    <row r="57" spans="1:18" ht="15" hidden="1" customHeight="1" x14ac:dyDescent="0.25">
      <c r="A57" s="194"/>
      <c r="B57" s="102" t="s">
        <v>37</v>
      </c>
      <c r="C57" s="50">
        <f>VLOOKUP(B57,Table1[],2,FALSE)</f>
        <v>1827433</v>
      </c>
      <c r="D57" s="93" t="str">
        <f>VLOOKUP(B57,Table1[],3,FALSE)</f>
        <v>64 ct</v>
      </c>
      <c r="E57" s="50" t="s">
        <v>22</v>
      </c>
      <c r="F57" s="54">
        <f t="shared" si="16"/>
        <v>0.27124999999999999</v>
      </c>
      <c r="G57" s="56">
        <f>VLOOKUP(B57,Table1[],5,FALSE)</f>
        <v>64</v>
      </c>
      <c r="H57" s="53">
        <f>VLOOKUP(B57,Table1[],4,FALSE)</f>
        <v>17.36</v>
      </c>
      <c r="I57" s="24"/>
      <c r="J57" s="59"/>
      <c r="K57" s="26"/>
      <c r="L57" s="60"/>
      <c r="M57" s="28"/>
      <c r="N57" s="60"/>
      <c r="O57" s="28"/>
      <c r="P57" s="59"/>
      <c r="Q57" s="29">
        <f t="shared" si="14"/>
        <v>0</v>
      </c>
      <c r="R57" s="30">
        <f t="shared" si="15"/>
        <v>0</v>
      </c>
    </row>
    <row r="58" spans="1:18" ht="15" hidden="1" customHeight="1" x14ac:dyDescent="0.25">
      <c r="A58" s="194"/>
      <c r="B58" s="102" t="s">
        <v>52</v>
      </c>
      <c r="C58" s="50">
        <f>VLOOKUP(B58,Table1[],2,FALSE)</f>
        <v>4040440</v>
      </c>
      <c r="D58" s="93" t="str">
        <f>VLOOKUP(B58,Table1[],3,FALSE)</f>
        <v>24 ct</v>
      </c>
      <c r="E58" s="50" t="s">
        <v>22</v>
      </c>
      <c r="F58" s="54">
        <f t="shared" si="16"/>
        <v>0.79041666666666666</v>
      </c>
      <c r="G58" s="56">
        <f>VLOOKUP(B58,Table1[],5,FALSE)</f>
        <v>24</v>
      </c>
      <c r="H58" s="53">
        <f>VLOOKUP(B58,Table1[],4,FALSE)</f>
        <v>18.97</v>
      </c>
      <c r="I58" s="32"/>
      <c r="J58" s="61"/>
      <c r="K58" s="33"/>
      <c r="L58" s="62"/>
      <c r="M58" s="35"/>
      <c r="N58" s="62"/>
      <c r="O58" s="35"/>
      <c r="P58" s="61"/>
      <c r="Q58" s="29">
        <f t="shared" si="14"/>
        <v>0</v>
      </c>
      <c r="R58" s="30">
        <f t="shared" si="15"/>
        <v>0</v>
      </c>
    </row>
    <row r="59" spans="1:18" ht="15" hidden="1" customHeight="1" thickBot="1" x14ac:dyDescent="0.3">
      <c r="A59" s="194"/>
      <c r="B59" s="102" t="s">
        <v>73</v>
      </c>
      <c r="C59" s="50">
        <f>VLOOKUP(B59,Table1[],2,FALSE)</f>
        <v>4013066</v>
      </c>
      <c r="D59" s="93" t="str">
        <f>VLOOKUP(B59,Table1[],3,FALSE)</f>
        <v>24 ct</v>
      </c>
      <c r="E59" s="50" t="s">
        <v>22</v>
      </c>
      <c r="F59" s="54">
        <f t="shared" si="16"/>
        <v>0.68833333333333335</v>
      </c>
      <c r="G59" s="56">
        <f>VLOOKUP(B59,Table1[],5,FALSE)</f>
        <v>24</v>
      </c>
      <c r="H59" s="53">
        <f>VLOOKUP(B59,Table1[],4,FALSE)</f>
        <v>16.52</v>
      </c>
      <c r="I59" s="32"/>
      <c r="J59" s="61"/>
      <c r="K59" s="33"/>
      <c r="L59" s="62"/>
      <c r="M59" s="35"/>
      <c r="N59" s="62"/>
      <c r="O59" s="35"/>
      <c r="P59" s="61"/>
      <c r="Q59" s="29">
        <f t="shared" si="14"/>
        <v>0</v>
      </c>
      <c r="R59" s="30">
        <f t="shared" si="15"/>
        <v>0</v>
      </c>
    </row>
    <row r="60" spans="1:18" ht="15" hidden="1" customHeight="1" thickBot="1" x14ac:dyDescent="0.3">
      <c r="A60" s="194"/>
      <c r="B60" s="224" t="s">
        <v>90</v>
      </c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81"/>
      <c r="R60" s="82"/>
    </row>
    <row r="61" spans="1:18" ht="15" hidden="1" customHeight="1" thickBot="1" x14ac:dyDescent="0.3">
      <c r="A61" s="211"/>
      <c r="B61" s="103" t="s">
        <v>44</v>
      </c>
      <c r="C61" s="83">
        <f>VLOOKUP(B61,Table1[],2,FALSE)</f>
        <v>2104998</v>
      </c>
      <c r="D61" s="94" t="str">
        <f>VLOOKUP(B61,Table1[],3,FALSE)</f>
        <v>1000 ct</v>
      </c>
      <c r="E61" s="84" t="s">
        <v>22</v>
      </c>
      <c r="F61" s="85">
        <f t="shared" ref="F61" si="17">SUM(H61/G61)</f>
        <v>6.3200000000000001E-3</v>
      </c>
      <c r="G61" s="84">
        <f>VLOOKUP(B61,Table1[],5,FALSE)</f>
        <v>1000</v>
      </c>
      <c r="H61" s="84">
        <f>VLOOKUP(B61,Table1[],4,FALSE)</f>
        <v>6.32</v>
      </c>
      <c r="I61" s="86"/>
      <c r="J61" s="87"/>
      <c r="K61" s="88"/>
      <c r="L61" s="89"/>
      <c r="M61" s="90"/>
      <c r="N61" s="89"/>
      <c r="O61" s="90"/>
      <c r="P61" s="87"/>
      <c r="Q61" s="91">
        <f t="shared" ref="Q61" si="18">SUM(J61:P61)</f>
        <v>0</v>
      </c>
      <c r="R61" s="92">
        <f t="shared" ref="R61" si="19">SUM(Q61*F61)</f>
        <v>0</v>
      </c>
    </row>
    <row r="62" spans="1:18" x14ac:dyDescent="0.25">
      <c r="Q62" s="64">
        <f>SUM(Q7:Q59)</f>
        <v>0</v>
      </c>
      <c r="R62" s="65">
        <f>SUM(R7:R59)</f>
        <v>0</v>
      </c>
    </row>
  </sheetData>
  <sheetProtection algorithmName="SHA-512" hashValue="wcIA2y6Ehm7ecJN+/JiTwQgwGgsbvDuY8kICYk5Ge3JLKnLa4xeMj938DGjIum1qky52ZDgDOCfs04OMU1ilRw==" saltValue="uKWNfTERSY455NAJVjLNgA==" spinCount="100000" sheet="1" objects="1" scenarios="1"/>
  <protectedRanges>
    <protectedRange sqref="I61:P61 I7:P15 I48:P59 I22:P30 I17:P20 I32:P46" name="Range1"/>
  </protectedRanges>
  <mergeCells count="18">
    <mergeCell ref="B1:O2"/>
    <mergeCell ref="P1:P2"/>
    <mergeCell ref="Q1:Q2"/>
    <mergeCell ref="R1:R2"/>
    <mergeCell ref="I3:I4"/>
    <mergeCell ref="Q3:Q4"/>
    <mergeCell ref="R3:R4"/>
    <mergeCell ref="A3:A61"/>
    <mergeCell ref="B3:B4"/>
    <mergeCell ref="D3:D4"/>
    <mergeCell ref="E3:E4"/>
    <mergeCell ref="F3:F4"/>
    <mergeCell ref="B47:P47"/>
    <mergeCell ref="B60:P60"/>
    <mergeCell ref="B6:P6"/>
    <mergeCell ref="B16:P16"/>
    <mergeCell ref="B21:P21"/>
    <mergeCell ref="B31:P31"/>
  </mergeCells>
  <conditionalFormatting sqref="B29">
    <cfRule type="duplicateValues" dxfId="2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FBD12-D015-48A4-82E5-02A28F5F9089}">
  <dimension ref="A1:R61"/>
  <sheetViews>
    <sheetView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K32" sqref="K32"/>
    </sheetView>
  </sheetViews>
  <sheetFormatPr defaultRowHeight="15" x14ac:dyDescent="0.25"/>
  <cols>
    <col min="2" max="2" width="24" style="104" customWidth="1"/>
    <col min="3" max="3" width="14.85546875" hidden="1" customWidth="1"/>
    <col min="4" max="4" width="14.85546875" style="95" hidden="1" customWidth="1"/>
    <col min="5" max="5" width="10" hidden="1" customWidth="1"/>
    <col min="6" max="6" width="10.140625" style="63" hidden="1" customWidth="1"/>
    <col min="7" max="7" width="10.140625" hidden="1" customWidth="1"/>
    <col min="8" max="8" width="0" hidden="1" customWidth="1"/>
    <col min="18" max="18" width="11.7109375" customWidth="1"/>
  </cols>
  <sheetData>
    <row r="1" spans="1:18" ht="15" customHeight="1" x14ac:dyDescent="0.25">
      <c r="A1" s="1"/>
      <c r="B1" s="204" t="s">
        <v>123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26"/>
      <c r="Q1" s="200"/>
      <c r="R1" s="202"/>
    </row>
    <row r="2" spans="1:18" ht="15" customHeight="1" thickBot="1" x14ac:dyDescent="0.3">
      <c r="A2" s="80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27"/>
      <c r="Q2" s="201"/>
      <c r="R2" s="203"/>
    </row>
    <row r="3" spans="1:18" ht="15" customHeight="1" x14ac:dyDescent="0.25">
      <c r="A3" s="193" t="s">
        <v>105</v>
      </c>
      <c r="B3" s="222" t="s">
        <v>0</v>
      </c>
      <c r="C3" s="3" t="s">
        <v>1</v>
      </c>
      <c r="D3" s="214" t="s">
        <v>2</v>
      </c>
      <c r="E3" s="216" t="s">
        <v>3</v>
      </c>
      <c r="F3" s="218" t="s">
        <v>4</v>
      </c>
      <c r="G3" s="4" t="s">
        <v>5</v>
      </c>
      <c r="H3" s="4" t="s">
        <v>5</v>
      </c>
      <c r="I3" s="206" t="s">
        <v>6</v>
      </c>
      <c r="J3" s="5">
        <f>'Cover Sheet'!D5</f>
        <v>44296</v>
      </c>
      <c r="K3" s="5">
        <f t="shared" ref="K3:P3" si="0">J3+1</f>
        <v>44297</v>
      </c>
      <c r="L3" s="5">
        <f t="shared" si="0"/>
        <v>44298</v>
      </c>
      <c r="M3" s="5">
        <f t="shared" si="0"/>
        <v>44299</v>
      </c>
      <c r="N3" s="5">
        <f t="shared" si="0"/>
        <v>44300</v>
      </c>
      <c r="O3" s="5">
        <f t="shared" si="0"/>
        <v>44301</v>
      </c>
      <c r="P3" s="5">
        <f t="shared" si="0"/>
        <v>44302</v>
      </c>
      <c r="Q3" s="228" t="s">
        <v>7</v>
      </c>
      <c r="R3" s="230" t="s">
        <v>8</v>
      </c>
    </row>
    <row r="4" spans="1:18" ht="15" customHeight="1" thickBot="1" x14ac:dyDescent="0.3">
      <c r="A4" s="194"/>
      <c r="B4" s="223"/>
      <c r="C4" s="6" t="s">
        <v>9</v>
      </c>
      <c r="D4" s="215"/>
      <c r="E4" s="217"/>
      <c r="F4" s="219"/>
      <c r="G4" s="7" t="s">
        <v>10</v>
      </c>
      <c r="H4" s="7" t="s">
        <v>11</v>
      </c>
      <c r="I4" s="207"/>
      <c r="J4" s="113" t="str">
        <f>TEXT(J3,"ddd")</f>
        <v>Sat</v>
      </c>
      <c r="K4" s="113" t="str">
        <f t="shared" ref="K4:P4" si="1">TEXT(K3,"ddd")</f>
        <v>Sun</v>
      </c>
      <c r="L4" s="113" t="str">
        <f t="shared" si="1"/>
        <v>Mon</v>
      </c>
      <c r="M4" s="113" t="str">
        <f t="shared" si="1"/>
        <v>Tue</v>
      </c>
      <c r="N4" s="113" t="str">
        <f t="shared" si="1"/>
        <v>Wed</v>
      </c>
      <c r="O4" s="113" t="str">
        <f t="shared" si="1"/>
        <v>Thu</v>
      </c>
      <c r="P4" s="113" t="str">
        <f t="shared" si="1"/>
        <v>Fri</v>
      </c>
      <c r="Q4" s="229"/>
      <c r="R4" s="231"/>
    </row>
    <row r="5" spans="1:18" ht="15" hidden="1" customHeight="1" thickBot="1" x14ac:dyDescent="0.3">
      <c r="A5" s="194"/>
      <c r="B5" s="105"/>
      <c r="C5" s="105"/>
      <c r="D5" s="106"/>
      <c r="E5" s="107"/>
      <c r="F5" s="108"/>
      <c r="G5" s="109"/>
      <c r="H5" s="109"/>
      <c r="I5" s="8"/>
      <c r="J5" s="8"/>
      <c r="K5" s="8"/>
      <c r="L5" s="8"/>
      <c r="M5" s="8"/>
      <c r="N5" s="8"/>
      <c r="O5" s="8"/>
      <c r="P5" s="8"/>
      <c r="Q5" s="110"/>
      <c r="R5" s="111"/>
    </row>
    <row r="6" spans="1:18" ht="15" customHeight="1" thickBot="1" x14ac:dyDescent="0.3">
      <c r="A6" s="194"/>
      <c r="B6" s="209" t="s">
        <v>12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9"/>
      <c r="R6" s="10"/>
    </row>
    <row r="7" spans="1:18" ht="15" hidden="1" customHeight="1" x14ac:dyDescent="0.25">
      <c r="A7" s="194"/>
      <c r="B7" s="96" t="s">
        <v>64</v>
      </c>
      <c r="C7" s="11">
        <f>VLOOKUP(B7,'Data &amp; Table'!A3:G59,2,FALSE)</f>
        <v>5429872</v>
      </c>
      <c r="D7" s="11" t="str">
        <f>VLOOKUP(B7,Table1[],3,FALSE)</f>
        <v>72/4 oz</v>
      </c>
      <c r="E7" s="12" t="s">
        <v>22</v>
      </c>
      <c r="F7" s="13">
        <f t="shared" ref="F7" si="2">SUM(H7/G7)</f>
        <v>0.1497222222222222</v>
      </c>
      <c r="G7" s="14">
        <f>VLOOKUP(B7,Table1[],5,FALSE)</f>
        <v>72</v>
      </c>
      <c r="H7" s="15">
        <f>VLOOKUP(B7,Table1[],4,FALSE)</f>
        <v>10.78</v>
      </c>
      <c r="I7" s="16"/>
      <c r="J7" s="17"/>
      <c r="K7" s="18"/>
      <c r="L7" s="19"/>
      <c r="M7" s="20"/>
      <c r="N7" s="19"/>
      <c r="O7" s="20"/>
      <c r="P7" s="19"/>
      <c r="Q7" s="21">
        <f>SUM(J7:P7)</f>
        <v>0</v>
      </c>
      <c r="R7" s="22">
        <f>SUM(Q7*F7)</f>
        <v>0</v>
      </c>
    </row>
    <row r="8" spans="1:18" ht="15" hidden="1" customHeight="1" x14ac:dyDescent="0.25">
      <c r="A8" s="194"/>
      <c r="B8" s="97" t="s">
        <v>63</v>
      </c>
      <c r="C8" s="11">
        <f>VLOOKUP(B8,'Data &amp; Table'!A4:G60,2,FALSE)</f>
        <v>6777684</v>
      </c>
      <c r="D8" s="11" t="str">
        <f>VLOOKUP(B8,Table1[],3,FALSE)</f>
        <v>72/4 oz</v>
      </c>
      <c r="E8" s="12" t="s">
        <v>22</v>
      </c>
      <c r="F8" s="23">
        <f>SUM(H8/G8)</f>
        <v>0.17486111111111111</v>
      </c>
      <c r="G8" s="14">
        <f>VLOOKUP(B8,Table1[],5,FALSE)</f>
        <v>72</v>
      </c>
      <c r="H8" s="15">
        <f>VLOOKUP(B8,Table1[],4,FALSE)</f>
        <v>12.59</v>
      </c>
      <c r="I8" s="24"/>
      <c r="J8" s="25"/>
      <c r="K8" s="26"/>
      <c r="L8" s="27"/>
      <c r="M8" s="28"/>
      <c r="N8" s="27"/>
      <c r="O8" s="28"/>
      <c r="P8" s="27"/>
      <c r="Q8" s="29">
        <f t="shared" ref="Q8:Q15" si="3">SUM(J8:P8)</f>
        <v>0</v>
      </c>
      <c r="R8" s="30">
        <f t="shared" ref="R8:R15" si="4">SUM(Q8*F8)</f>
        <v>0</v>
      </c>
    </row>
    <row r="9" spans="1:18" ht="15" hidden="1" customHeight="1" x14ac:dyDescent="0.25">
      <c r="A9" s="194"/>
      <c r="B9" s="97" t="s">
        <v>49</v>
      </c>
      <c r="C9" s="11">
        <f>VLOOKUP(B9,'Data &amp; Table'!A5:G61,2,FALSE)</f>
        <v>26051</v>
      </c>
      <c r="D9" s="11" t="str">
        <f>VLOOKUP(B9,Table1[],3,FALSE)</f>
        <v>50 ct</v>
      </c>
      <c r="E9" s="12" t="s">
        <v>22</v>
      </c>
      <c r="F9" s="23">
        <f t="shared" ref="F9:F15" si="5">SUM(H9/G9)</f>
        <v>0.25</v>
      </c>
      <c r="G9" s="14">
        <f>VLOOKUP(B9,Table1[],5,FALSE)</f>
        <v>50</v>
      </c>
      <c r="H9" s="15">
        <f>VLOOKUP(B9,Table1[],4,FALSE)</f>
        <v>12.5</v>
      </c>
      <c r="I9" s="24"/>
      <c r="J9" s="25"/>
      <c r="K9" s="26"/>
      <c r="L9" s="27"/>
      <c r="M9" s="28"/>
      <c r="N9" s="27"/>
      <c r="O9" s="28"/>
      <c r="P9" s="27"/>
      <c r="Q9" s="29">
        <f t="shared" si="3"/>
        <v>0</v>
      </c>
      <c r="R9" s="30">
        <f t="shared" si="4"/>
        <v>0</v>
      </c>
    </row>
    <row r="10" spans="1:18" ht="15" hidden="1" customHeight="1" x14ac:dyDescent="0.25">
      <c r="A10" s="194"/>
      <c r="B10" s="97" t="s">
        <v>71</v>
      </c>
      <c r="C10" s="11">
        <f>VLOOKUP(B10,'Data &amp; Table'!A6:G62,2,FALSE)</f>
        <v>26068</v>
      </c>
      <c r="D10" s="11" t="str">
        <f>VLOOKUP(B10,Table1[],3,FALSE)</f>
        <v>50 ct</v>
      </c>
      <c r="E10" s="12" t="s">
        <v>22</v>
      </c>
      <c r="F10" s="23">
        <f t="shared" si="5"/>
        <v>0.24600000000000002</v>
      </c>
      <c r="G10" s="14">
        <f>VLOOKUP(B10,Table1[],5,FALSE)</f>
        <v>50</v>
      </c>
      <c r="H10" s="15">
        <f>VLOOKUP(B10,Table1[],4,FALSE)</f>
        <v>12.3</v>
      </c>
      <c r="I10" s="24"/>
      <c r="J10" s="25"/>
      <c r="K10" s="26"/>
      <c r="L10" s="27"/>
      <c r="M10" s="28"/>
      <c r="N10" s="27"/>
      <c r="O10" s="28"/>
      <c r="P10" s="27"/>
      <c r="Q10" s="29">
        <f t="shared" si="3"/>
        <v>0</v>
      </c>
      <c r="R10" s="30">
        <f t="shared" si="4"/>
        <v>0</v>
      </c>
    </row>
    <row r="11" spans="1:18" ht="15" hidden="1" customHeight="1" x14ac:dyDescent="0.25">
      <c r="A11" s="194"/>
      <c r="B11" s="97" t="s">
        <v>56</v>
      </c>
      <c r="C11" s="11">
        <f>VLOOKUP(B11,'Data &amp; Table'!A7:G63,2,FALSE)</f>
        <v>3598703</v>
      </c>
      <c r="D11" s="11" t="str">
        <f>VLOOKUP(B11,Table1[],3,FALSE)</f>
        <v>48/8 oz</v>
      </c>
      <c r="E11" s="12" t="s">
        <v>22</v>
      </c>
      <c r="F11" s="23">
        <f t="shared" si="5"/>
        <v>0.26041666666666669</v>
      </c>
      <c r="G11" s="14">
        <f>VLOOKUP(B11,Table1[],5,FALSE)</f>
        <v>48</v>
      </c>
      <c r="H11" s="15">
        <f>VLOOKUP(B11,Table1[],4,FALSE)</f>
        <v>12.5</v>
      </c>
      <c r="I11" s="24"/>
      <c r="J11" s="25"/>
      <c r="K11" s="26"/>
      <c r="L11" s="27"/>
      <c r="M11" s="28"/>
      <c r="N11" s="27"/>
      <c r="O11" s="28"/>
      <c r="P11" s="27"/>
      <c r="Q11" s="29">
        <f t="shared" si="3"/>
        <v>0</v>
      </c>
      <c r="R11" s="30">
        <f t="shared" si="4"/>
        <v>0</v>
      </c>
    </row>
    <row r="12" spans="1:18" ht="15" hidden="1" customHeight="1" x14ac:dyDescent="0.25">
      <c r="A12" s="194"/>
      <c r="B12" s="98" t="s">
        <v>76</v>
      </c>
      <c r="C12" s="11">
        <f>VLOOKUP(B12,'Data &amp; Table'!A8:G64,2,FALSE)</f>
        <v>3598737</v>
      </c>
      <c r="D12" s="11" t="str">
        <f>VLOOKUP(B12,Table1[],3,FALSE)</f>
        <v>48/8 oz</v>
      </c>
      <c r="E12" s="12" t="s">
        <v>22</v>
      </c>
      <c r="F12" s="23">
        <f t="shared" si="5"/>
        <v>0.26041666666666669</v>
      </c>
      <c r="G12" s="14">
        <f>VLOOKUP(B12,Table1[],5,FALSE)</f>
        <v>48</v>
      </c>
      <c r="H12" s="15">
        <f>VLOOKUP(B12,Table1[],4,FALSE)</f>
        <v>12.5</v>
      </c>
      <c r="I12" s="24"/>
      <c r="J12" s="25"/>
      <c r="K12" s="26"/>
      <c r="L12" s="27"/>
      <c r="M12" s="28"/>
      <c r="N12" s="27"/>
      <c r="O12" s="28"/>
      <c r="P12" s="27"/>
      <c r="Q12" s="29">
        <f t="shared" si="3"/>
        <v>0</v>
      </c>
      <c r="R12" s="30">
        <f t="shared" si="4"/>
        <v>0</v>
      </c>
    </row>
    <row r="13" spans="1:18" ht="15" customHeight="1" x14ac:dyDescent="0.25">
      <c r="A13" s="194"/>
      <c r="B13" s="98" t="s">
        <v>58</v>
      </c>
      <c r="C13" s="11">
        <f>VLOOKUP(B13,'Data &amp; Table'!A9:G65,2,FALSE)</f>
        <v>1886316</v>
      </c>
      <c r="D13" s="11" t="str">
        <f>VLOOKUP(B13,Table1[],3,FALSE)</f>
        <v>6/28 ct</v>
      </c>
      <c r="E13" s="12" t="s">
        <v>22</v>
      </c>
      <c r="F13" s="23">
        <f t="shared" si="5"/>
        <v>0.10327380952380953</v>
      </c>
      <c r="G13" s="14">
        <f>VLOOKUP(B13,Table1[],5,FALSE)</f>
        <v>168</v>
      </c>
      <c r="H13" s="15">
        <f>VLOOKUP(B13,Table1[],4,FALSE)</f>
        <v>17.350000000000001</v>
      </c>
      <c r="I13" s="24">
        <v>15</v>
      </c>
      <c r="J13" s="25"/>
      <c r="K13" s="26"/>
      <c r="L13" s="27"/>
      <c r="M13" s="28"/>
      <c r="N13" s="27"/>
      <c r="O13" s="28"/>
      <c r="P13" s="27"/>
      <c r="Q13" s="29">
        <f t="shared" si="3"/>
        <v>0</v>
      </c>
      <c r="R13" s="30">
        <f t="shared" si="4"/>
        <v>0</v>
      </c>
    </row>
    <row r="14" spans="1:18" ht="15" customHeight="1" x14ac:dyDescent="0.25">
      <c r="A14" s="194"/>
      <c r="B14" s="98" t="s">
        <v>59</v>
      </c>
      <c r="C14" s="11">
        <f>VLOOKUP(B14,'Data &amp; Table'!A10:G66,2,FALSE)</f>
        <v>4716920</v>
      </c>
      <c r="D14" s="11" t="str">
        <f>VLOOKUP(B14,Table1[],3,FALSE)</f>
        <v>6/28 ct</v>
      </c>
      <c r="E14" s="12" t="s">
        <v>22</v>
      </c>
      <c r="F14" s="23">
        <f t="shared" si="5"/>
        <v>0.10886904761904762</v>
      </c>
      <c r="G14" s="14">
        <f>VLOOKUP(B14,Table1[],5,FALSE)</f>
        <v>168</v>
      </c>
      <c r="H14" s="15">
        <f>VLOOKUP(B14,Table1[],4,FALSE)</f>
        <v>18.29</v>
      </c>
      <c r="I14" s="24">
        <v>15</v>
      </c>
      <c r="J14" s="25"/>
      <c r="K14" s="26"/>
      <c r="L14" s="27"/>
      <c r="M14" s="28"/>
      <c r="N14" s="27"/>
      <c r="O14" s="28"/>
      <c r="P14" s="27"/>
      <c r="Q14" s="29">
        <f t="shared" si="3"/>
        <v>0</v>
      </c>
      <c r="R14" s="30">
        <f t="shared" si="4"/>
        <v>0</v>
      </c>
    </row>
    <row r="15" spans="1:18" ht="15" customHeight="1" thickBot="1" x14ac:dyDescent="0.3">
      <c r="A15" s="194"/>
      <c r="B15" s="98" t="s">
        <v>72</v>
      </c>
      <c r="C15" s="11">
        <f>VLOOKUP(B15,'Data &amp; Table'!A11:G67,2,FALSE)</f>
        <v>4046330</v>
      </c>
      <c r="D15" s="11" t="str">
        <f>VLOOKUP(B15,Table1[],3,FALSE)</f>
        <v>1000 ct</v>
      </c>
      <c r="E15" s="12" t="s">
        <v>22</v>
      </c>
      <c r="F15" s="23">
        <f t="shared" si="5"/>
        <v>3.8869999999999995E-2</v>
      </c>
      <c r="G15" s="14">
        <f>VLOOKUP(B15,Table1[],5,FALSE)</f>
        <v>1000</v>
      </c>
      <c r="H15" s="15">
        <f>VLOOKUP(B15,Table1[],4,FALSE)</f>
        <v>38.869999999999997</v>
      </c>
      <c r="I15" s="24">
        <v>15</v>
      </c>
      <c r="J15" s="25"/>
      <c r="K15" s="26"/>
      <c r="L15" s="27"/>
      <c r="M15" s="28"/>
      <c r="N15" s="27"/>
      <c r="O15" s="28"/>
      <c r="P15" s="27"/>
      <c r="Q15" s="29">
        <f t="shared" si="3"/>
        <v>0</v>
      </c>
      <c r="R15" s="30">
        <f t="shared" si="4"/>
        <v>0</v>
      </c>
    </row>
    <row r="16" spans="1:18" ht="15" customHeight="1" thickBot="1" x14ac:dyDescent="0.3">
      <c r="A16" s="194"/>
      <c r="B16" s="224" t="s">
        <v>13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9"/>
      <c r="R16" s="38"/>
    </row>
    <row r="17" spans="1:18" ht="15" customHeight="1" x14ac:dyDescent="0.25">
      <c r="A17" s="194"/>
      <c r="B17" s="79" t="s">
        <v>54</v>
      </c>
      <c r="C17" s="39">
        <f>VLOOKUP(B17,'Data &amp; Table'!A3:G59,2,FALSE)</f>
        <v>7913403</v>
      </c>
      <c r="D17" s="11" t="str">
        <f>VLOOKUP(B17,Table1[],3,FALSE)</f>
        <v>8/10 ct</v>
      </c>
      <c r="E17" s="39" t="s">
        <v>22</v>
      </c>
      <c r="F17" s="13">
        <f>SUM(H17/G17)</f>
        <v>6.3312499999999998</v>
      </c>
      <c r="G17" s="40">
        <f>VLOOKUP(B17,Table1[],5,FALSE)</f>
        <v>8</v>
      </c>
      <c r="H17" s="41">
        <f>VLOOKUP(B17,Table1[],4,FALSE)</f>
        <v>50.65</v>
      </c>
      <c r="I17" s="42" t="s">
        <v>161</v>
      </c>
      <c r="J17" s="17"/>
      <c r="K17" s="43"/>
      <c r="L17" s="19"/>
      <c r="M17" s="44"/>
      <c r="N17" s="19"/>
      <c r="O17" s="44"/>
      <c r="P17" s="19"/>
      <c r="Q17" s="29">
        <f t="shared" ref="Q17:Q19" si="6">SUM(J17:P17)</f>
        <v>0</v>
      </c>
      <c r="R17" s="22">
        <f t="shared" ref="R17:R20" si="7">SUM(Q17*F17)</f>
        <v>0</v>
      </c>
    </row>
    <row r="18" spans="1:18" ht="15" customHeight="1" thickBot="1" x14ac:dyDescent="0.3">
      <c r="A18" s="194"/>
      <c r="B18" s="79" t="s">
        <v>53</v>
      </c>
      <c r="C18" s="39">
        <f>VLOOKUP(B18,'Data &amp; Table'!A4:G60,2,FALSE)</f>
        <v>7887268</v>
      </c>
      <c r="D18" s="11" t="str">
        <f>VLOOKUP(B18,Table1[],3,FALSE)</f>
        <v>16/10 ct</v>
      </c>
      <c r="E18" s="39" t="s">
        <v>22</v>
      </c>
      <c r="F18" s="23">
        <f t="shared" ref="F18:F20" si="8">SUM(H18/G18)</f>
        <v>5.3875000000000002</v>
      </c>
      <c r="G18" s="40">
        <f>VLOOKUP(B18,Table1[],5,FALSE)</f>
        <v>16</v>
      </c>
      <c r="H18" s="41">
        <f>VLOOKUP(B18,Table1[],4,FALSE)</f>
        <v>86.2</v>
      </c>
      <c r="I18" s="45" t="s">
        <v>160</v>
      </c>
      <c r="J18" s="25"/>
      <c r="K18" s="46"/>
      <c r="L18" s="27"/>
      <c r="M18" s="47"/>
      <c r="N18" s="27"/>
      <c r="O18" s="47"/>
      <c r="P18" s="27"/>
      <c r="Q18" s="29">
        <f t="shared" si="6"/>
        <v>0</v>
      </c>
      <c r="R18" s="30">
        <f t="shared" si="7"/>
        <v>0</v>
      </c>
    </row>
    <row r="19" spans="1:18" ht="15" hidden="1" customHeight="1" x14ac:dyDescent="0.25">
      <c r="A19" s="194"/>
      <c r="B19" s="79" t="s">
        <v>77</v>
      </c>
      <c r="C19" s="39">
        <f>VLOOKUP(B19,'Data &amp; Table'!A5:G61,2,FALSE)</f>
        <v>2216045</v>
      </c>
      <c r="D19" s="11" t="str">
        <f>VLOOKUP(B19,Table1[],3,FALSE)</f>
        <v>2 ct</v>
      </c>
      <c r="E19" s="39" t="s">
        <v>22</v>
      </c>
      <c r="F19" s="23">
        <f t="shared" si="8"/>
        <v>34.340000000000003</v>
      </c>
      <c r="G19" s="40">
        <f>VLOOKUP(B19,Table1[],5,FALSE)</f>
        <v>2</v>
      </c>
      <c r="H19" s="41">
        <f>VLOOKUP(B19,Table1[],4,FALSE)</f>
        <v>68.680000000000007</v>
      </c>
      <c r="I19" s="45"/>
      <c r="J19" s="25"/>
      <c r="K19" s="46"/>
      <c r="L19" s="27"/>
      <c r="M19" s="47"/>
      <c r="N19" s="27"/>
      <c r="O19" s="47"/>
      <c r="P19" s="27"/>
      <c r="Q19" s="29">
        <f t="shared" si="6"/>
        <v>0</v>
      </c>
      <c r="R19" s="30">
        <f t="shared" si="7"/>
        <v>0</v>
      </c>
    </row>
    <row r="20" spans="1:18" ht="15" hidden="1" customHeight="1" thickBot="1" x14ac:dyDescent="0.3">
      <c r="A20" s="194"/>
      <c r="B20" s="79" t="s">
        <v>78</v>
      </c>
      <c r="C20" s="39">
        <f>VLOOKUP(B20,'Data &amp; Table'!A6:G62,2,FALSE)</f>
        <v>2843104</v>
      </c>
      <c r="D20" s="11" t="str">
        <f>VLOOKUP(B20,Table1[],3,FALSE)</f>
        <v>2 ct</v>
      </c>
      <c r="E20" s="39" t="s">
        <v>22</v>
      </c>
      <c r="F20" s="23">
        <f t="shared" si="8"/>
        <v>34.93</v>
      </c>
      <c r="G20" s="40">
        <f>VLOOKUP(B20,Table1[],5,FALSE)</f>
        <v>2</v>
      </c>
      <c r="H20" s="41">
        <f>VLOOKUP(B20,Table1[],4,FALSE)</f>
        <v>69.86</v>
      </c>
      <c r="I20" s="45"/>
      <c r="J20" s="25"/>
      <c r="K20" s="46"/>
      <c r="L20" s="27"/>
      <c r="M20" s="47"/>
      <c r="N20" s="27"/>
      <c r="O20" s="47"/>
      <c r="P20" s="27"/>
      <c r="Q20" s="29">
        <f t="shared" ref="Q20:Q45" si="9">SUM(J20:P20)</f>
        <v>0</v>
      </c>
      <c r="R20" s="30">
        <f t="shared" si="7"/>
        <v>0</v>
      </c>
    </row>
    <row r="21" spans="1:18" ht="15" hidden="1" customHeight="1" thickBot="1" x14ac:dyDescent="0.3">
      <c r="A21" s="194"/>
      <c r="B21" s="224" t="s">
        <v>79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9"/>
      <c r="R21" s="38"/>
    </row>
    <row r="22" spans="1:18" ht="15" hidden="1" customHeight="1" x14ac:dyDescent="0.25">
      <c r="A22" s="194"/>
      <c r="B22" s="99" t="s">
        <v>62</v>
      </c>
      <c r="C22" s="50">
        <f>VLOOKUP(B22,'Data &amp; Table'!A3:G59,2,FALSE)</f>
        <v>7076126</v>
      </c>
      <c r="D22" s="93" t="str">
        <f>VLOOKUP(B22,Table1[],3,FALSE)</f>
        <v>72/4 oz</v>
      </c>
      <c r="E22" s="50" t="s">
        <v>22</v>
      </c>
      <c r="F22" s="51">
        <f>SUM(H22/G22)</f>
        <v>0.28611111111111115</v>
      </c>
      <c r="G22" s="52">
        <f>VLOOKUP(B22,Table1[],5,FALSE)</f>
        <v>72</v>
      </c>
      <c r="H22" s="53">
        <f>VLOOKUP(B22,Table1[],4,FALSE)</f>
        <v>20.6</v>
      </c>
      <c r="I22" s="42"/>
      <c r="J22" s="19"/>
      <c r="K22" s="44"/>
      <c r="L22" s="19"/>
      <c r="M22" s="44"/>
      <c r="N22" s="19"/>
      <c r="O22" s="44"/>
      <c r="P22" s="19"/>
      <c r="Q22" s="21">
        <f t="shared" si="9"/>
        <v>0</v>
      </c>
      <c r="R22" s="22">
        <f t="shared" ref="R22:R30" si="10">SUM(Q22*F22)</f>
        <v>0</v>
      </c>
    </row>
    <row r="23" spans="1:18" ht="15" hidden="1" customHeight="1" x14ac:dyDescent="0.25">
      <c r="A23" s="194"/>
      <c r="B23" s="100" t="s">
        <v>26</v>
      </c>
      <c r="C23" s="50">
        <f>VLOOKUP(B23,'Data &amp; Table'!A4:G60,2,FALSE)</f>
        <v>0</v>
      </c>
      <c r="D23" s="93" t="str">
        <f>VLOOKUP(B23,Table1[],3,FALSE)</f>
        <v>1 ea</v>
      </c>
      <c r="E23" s="50" t="s">
        <v>22</v>
      </c>
      <c r="F23" s="54">
        <f t="shared" ref="F23:F30" si="11">SUM(H23/G23)</f>
        <v>2.31</v>
      </c>
      <c r="G23" s="52">
        <f>VLOOKUP(B23,Table1[],5,FALSE)</f>
        <v>1</v>
      </c>
      <c r="H23" s="53">
        <f>VLOOKUP(B23,Table1[],4,FALSE)</f>
        <v>2.31</v>
      </c>
      <c r="I23" s="45"/>
      <c r="J23" s="27"/>
      <c r="K23" s="47"/>
      <c r="L23" s="27"/>
      <c r="M23" s="47"/>
      <c r="N23" s="27"/>
      <c r="O23" s="47"/>
      <c r="P23" s="27"/>
      <c r="Q23" s="29">
        <f t="shared" si="9"/>
        <v>0</v>
      </c>
      <c r="R23" s="30">
        <f t="shared" si="10"/>
        <v>0</v>
      </c>
    </row>
    <row r="24" spans="1:18" ht="15" hidden="1" customHeight="1" x14ac:dyDescent="0.25">
      <c r="A24" s="194"/>
      <c r="B24" s="97" t="s">
        <v>36</v>
      </c>
      <c r="C24" s="50">
        <f>VLOOKUP(B24,'Data &amp; Table'!A5:G61,2,FALSE)</f>
        <v>3412410</v>
      </c>
      <c r="D24" s="93" t="str">
        <f>VLOOKUP(B24,Table1[],3,FALSE)</f>
        <v>48 ct</v>
      </c>
      <c r="E24" s="50" t="s">
        <v>22</v>
      </c>
      <c r="F24" s="54">
        <f t="shared" si="11"/>
        <v>0.32645833333333335</v>
      </c>
      <c r="G24" s="52">
        <f>VLOOKUP(B24,Table1[],5,FALSE)</f>
        <v>48</v>
      </c>
      <c r="H24" s="53">
        <f>VLOOKUP(B24,Table1[],4,FALSE)</f>
        <v>15.67</v>
      </c>
      <c r="I24" s="45"/>
      <c r="J24" s="27"/>
      <c r="K24" s="47"/>
      <c r="L24" s="27"/>
      <c r="M24" s="47"/>
      <c r="N24" s="27"/>
      <c r="O24" s="47"/>
      <c r="P24" s="27"/>
      <c r="Q24" s="29">
        <f t="shared" si="9"/>
        <v>0</v>
      </c>
      <c r="R24" s="30">
        <f t="shared" si="10"/>
        <v>0</v>
      </c>
    </row>
    <row r="25" spans="1:18" ht="15" hidden="1" customHeight="1" x14ac:dyDescent="0.25">
      <c r="A25" s="194"/>
      <c r="B25" s="101" t="s">
        <v>68</v>
      </c>
      <c r="C25" s="50">
        <f>VLOOKUP(B25,'Data &amp; Table'!A6:G62,2,FALSE)</f>
        <v>6216725</v>
      </c>
      <c r="D25" s="93" t="str">
        <f>VLOOKUP(B25,Table1[],3,FALSE)</f>
        <v>48 ct</v>
      </c>
      <c r="E25" s="50" t="s">
        <v>22</v>
      </c>
      <c r="F25" s="54">
        <f t="shared" si="11"/>
        <v>0.36791666666666667</v>
      </c>
      <c r="G25" s="52">
        <f>VLOOKUP(B25,Table1[],5,FALSE)</f>
        <v>48</v>
      </c>
      <c r="H25" s="53">
        <f>VLOOKUP(B25,Table1[],4,FALSE)</f>
        <v>17.66</v>
      </c>
      <c r="I25" s="45"/>
      <c r="J25" s="27"/>
      <c r="K25" s="47"/>
      <c r="L25" s="27"/>
      <c r="M25" s="47"/>
      <c r="N25" s="27"/>
      <c r="O25" s="47"/>
      <c r="P25" s="27"/>
      <c r="Q25" s="29">
        <f t="shared" si="9"/>
        <v>0</v>
      </c>
      <c r="R25" s="30">
        <f t="shared" si="10"/>
        <v>0</v>
      </c>
    </row>
    <row r="26" spans="1:18" ht="15" hidden="1" customHeight="1" x14ac:dyDescent="0.25">
      <c r="A26" s="194"/>
      <c r="B26" s="101" t="s">
        <v>70</v>
      </c>
      <c r="C26" s="50">
        <f>VLOOKUP(B26,'Data &amp; Table'!A7:G63,2,FALSE)</f>
        <v>6216709</v>
      </c>
      <c r="D26" s="93" t="str">
        <f>VLOOKUP(B26,Table1[],3,FALSE)</f>
        <v>48 ct</v>
      </c>
      <c r="E26" s="50" t="s">
        <v>22</v>
      </c>
      <c r="F26" s="54">
        <f t="shared" si="11"/>
        <v>0.36791666666666667</v>
      </c>
      <c r="G26" s="52">
        <f>VLOOKUP(B26,Table1[],5,FALSE)</f>
        <v>48</v>
      </c>
      <c r="H26" s="53">
        <f>VLOOKUP(B26,Table1[],4,FALSE)</f>
        <v>17.66</v>
      </c>
      <c r="I26" s="45"/>
      <c r="J26" s="27"/>
      <c r="K26" s="47"/>
      <c r="L26" s="27"/>
      <c r="M26" s="47"/>
      <c r="N26" s="27"/>
      <c r="O26" s="47"/>
      <c r="P26" s="27"/>
      <c r="Q26" s="29">
        <f t="shared" si="9"/>
        <v>0</v>
      </c>
      <c r="R26" s="30">
        <f t="shared" si="10"/>
        <v>0</v>
      </c>
    </row>
    <row r="27" spans="1:18" ht="15" hidden="1" customHeight="1" x14ac:dyDescent="0.25">
      <c r="A27" s="194"/>
      <c r="B27" s="101" t="s">
        <v>69</v>
      </c>
      <c r="C27" s="50">
        <f>VLOOKUP(B27,'Data &amp; Table'!A8:G64,2,FALSE)</f>
        <v>0</v>
      </c>
      <c r="D27" s="93">
        <f>VLOOKUP(B27,Table1[],3,FALSE)</f>
        <v>0</v>
      </c>
      <c r="E27" s="50" t="s">
        <v>22</v>
      </c>
      <c r="F27" s="54">
        <f t="shared" si="11"/>
        <v>0.19</v>
      </c>
      <c r="G27" s="52">
        <f>VLOOKUP(B27,Table1[],5,FALSE)</f>
        <v>1</v>
      </c>
      <c r="H27" s="53">
        <f>VLOOKUP(B27,Table1[],4,FALSE)</f>
        <v>0.19</v>
      </c>
      <c r="I27" s="45"/>
      <c r="J27" s="27"/>
      <c r="K27" s="47"/>
      <c r="L27" s="27"/>
      <c r="M27" s="47"/>
      <c r="N27" s="27"/>
      <c r="O27" s="47"/>
      <c r="P27" s="27"/>
      <c r="Q27" s="29">
        <f t="shared" si="9"/>
        <v>0</v>
      </c>
      <c r="R27" s="30">
        <f t="shared" si="10"/>
        <v>0</v>
      </c>
    </row>
    <row r="28" spans="1:18" ht="15" hidden="1" customHeight="1" x14ac:dyDescent="0.25">
      <c r="A28" s="194"/>
      <c r="B28" s="102" t="s">
        <v>43</v>
      </c>
      <c r="C28" s="50">
        <f>VLOOKUP(B28,'Data &amp; Table'!A9:G65,2,FALSE)</f>
        <v>1666163</v>
      </c>
      <c r="D28" s="93" t="str">
        <f>VLOOKUP(B28,Table1[],3,FALSE)</f>
        <v>48 ct</v>
      </c>
      <c r="E28" s="50" t="s">
        <v>22</v>
      </c>
      <c r="F28" s="54">
        <f t="shared" si="11"/>
        <v>0.31708333333333333</v>
      </c>
      <c r="G28" s="52">
        <f>VLOOKUP(B28,Table1[],5,FALSE)</f>
        <v>48</v>
      </c>
      <c r="H28" s="53">
        <f>VLOOKUP(B28,Table1[],4,FALSE)</f>
        <v>15.22</v>
      </c>
      <c r="I28" s="45"/>
      <c r="J28" s="27"/>
      <c r="K28" s="47"/>
      <c r="L28" s="27"/>
      <c r="M28" s="47"/>
      <c r="N28" s="27"/>
      <c r="O28" s="47"/>
      <c r="P28" s="27"/>
      <c r="Q28" s="29">
        <f t="shared" si="9"/>
        <v>0</v>
      </c>
      <c r="R28" s="30">
        <f t="shared" si="10"/>
        <v>0</v>
      </c>
    </row>
    <row r="29" spans="1:18" ht="15" hidden="1" customHeight="1" x14ac:dyDescent="0.25">
      <c r="A29" s="194"/>
      <c r="B29" s="101" t="s">
        <v>47</v>
      </c>
      <c r="C29" s="50">
        <f>VLOOKUP(B29,'Data &amp; Table'!A10:G66,2,FALSE)</f>
        <v>0</v>
      </c>
      <c r="D29" s="93">
        <f>VLOOKUP(B29,Table1[],3,FALSE)</f>
        <v>0</v>
      </c>
      <c r="E29" s="50" t="s">
        <v>22</v>
      </c>
      <c r="F29" s="54">
        <f t="shared" si="11"/>
        <v>0.8</v>
      </c>
      <c r="G29" s="52">
        <f>VLOOKUP(B29,Table1[],5,FALSE)</f>
        <v>1</v>
      </c>
      <c r="H29" s="53">
        <f>VLOOKUP(B29,Table1[],4,FALSE)</f>
        <v>0.8</v>
      </c>
      <c r="I29" s="45"/>
      <c r="J29" s="27"/>
      <c r="K29" s="47"/>
      <c r="L29" s="27"/>
      <c r="M29" s="47"/>
      <c r="N29" s="27"/>
      <c r="O29" s="47"/>
      <c r="P29" s="27"/>
      <c r="Q29" s="29">
        <f t="shared" si="9"/>
        <v>0</v>
      </c>
      <c r="R29" s="30">
        <f t="shared" si="10"/>
        <v>0</v>
      </c>
    </row>
    <row r="30" spans="1:18" ht="15" hidden="1" customHeight="1" thickBot="1" x14ac:dyDescent="0.3">
      <c r="A30" s="194"/>
      <c r="B30" s="102" t="s">
        <v>48</v>
      </c>
      <c r="C30" s="50">
        <f>VLOOKUP(B30,'Data &amp; Table'!A11:G67,2,FALSE)</f>
        <v>8759060</v>
      </c>
      <c r="D30" s="93" t="str">
        <f>VLOOKUP(B30,Table1[],3,FALSE)</f>
        <v>48 ct</v>
      </c>
      <c r="E30" s="50" t="s">
        <v>22</v>
      </c>
      <c r="F30" s="54">
        <f t="shared" si="11"/>
        <v>0.30437500000000001</v>
      </c>
      <c r="G30" s="52">
        <f>VLOOKUP(B30,Table1[],5,FALSE)</f>
        <v>48</v>
      </c>
      <c r="H30" s="53">
        <f>VLOOKUP(B30,Table1[],4,FALSE)</f>
        <v>14.61</v>
      </c>
      <c r="I30" s="45"/>
      <c r="J30" s="27"/>
      <c r="K30" s="47"/>
      <c r="L30" s="27"/>
      <c r="M30" s="47"/>
      <c r="N30" s="27"/>
      <c r="O30" s="47"/>
      <c r="P30" s="27"/>
      <c r="Q30" s="29">
        <f t="shared" si="9"/>
        <v>0</v>
      </c>
      <c r="R30" s="30">
        <f t="shared" si="10"/>
        <v>0</v>
      </c>
    </row>
    <row r="31" spans="1:18" ht="15" customHeight="1" thickBot="1" x14ac:dyDescent="0.3">
      <c r="A31" s="194"/>
      <c r="B31" s="224" t="s">
        <v>14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9"/>
      <c r="R31" s="38"/>
    </row>
    <row r="32" spans="1:18" ht="15" customHeight="1" x14ac:dyDescent="0.25">
      <c r="A32" s="194"/>
      <c r="B32" s="102" t="s">
        <v>75</v>
      </c>
      <c r="C32" s="50">
        <f>VLOOKUP(B32,Table1[],2,FALSE)</f>
        <v>8328668</v>
      </c>
      <c r="D32" s="93" t="str">
        <f>VLOOKUP(B32,Table1[],3,FALSE)</f>
        <v>384 ct</v>
      </c>
      <c r="E32" s="50" t="s">
        <v>22</v>
      </c>
      <c r="F32" s="51">
        <f>SUM(H32/G32)</f>
        <v>3.3385416666666667E-2</v>
      </c>
      <c r="G32" s="56">
        <f>VLOOKUP(B32,Table1[],5,FALSE)</f>
        <v>384</v>
      </c>
      <c r="H32" s="53">
        <f>VLOOKUP(B32,Table1[],4,FALSE)</f>
        <v>12.82</v>
      </c>
      <c r="I32" s="42">
        <v>15</v>
      </c>
      <c r="J32" s="19"/>
      <c r="K32" s="44"/>
      <c r="L32" s="19"/>
      <c r="M32" s="44"/>
      <c r="N32" s="19"/>
      <c r="O32" s="44"/>
      <c r="P32" s="19"/>
      <c r="Q32" s="21">
        <f t="shared" si="9"/>
        <v>0</v>
      </c>
      <c r="R32" s="22">
        <f>SUM(Q32*F32)</f>
        <v>0</v>
      </c>
    </row>
    <row r="33" spans="1:18" ht="15" hidden="1" customHeight="1" x14ac:dyDescent="0.25">
      <c r="A33" s="194"/>
      <c r="B33" s="102" t="s">
        <v>65</v>
      </c>
      <c r="C33" s="50">
        <f>VLOOKUP(B33,Table1[],2,FALSE)</f>
        <v>4053468</v>
      </c>
      <c r="D33" s="93" t="str">
        <f>VLOOKUP(B33,Table1[],3,FALSE)</f>
        <v>20/50 ct</v>
      </c>
      <c r="E33" s="50" t="s">
        <v>22</v>
      </c>
      <c r="F33" s="54">
        <f t="shared" ref="F33:F45" si="12">SUM(H33/G33)</f>
        <v>4.0600000000000004E-2</v>
      </c>
      <c r="G33" s="56">
        <f>VLOOKUP(B33,Table1[],5,FALSE)</f>
        <v>1000</v>
      </c>
      <c r="H33" s="53">
        <f>VLOOKUP(B33,Table1[],4,FALSE)</f>
        <v>40.6</v>
      </c>
      <c r="I33" s="45"/>
      <c r="J33" s="27"/>
      <c r="K33" s="47"/>
      <c r="L33" s="27"/>
      <c r="M33" s="47"/>
      <c r="N33" s="27"/>
      <c r="O33" s="47"/>
      <c r="P33" s="27"/>
      <c r="Q33" s="29">
        <f t="shared" si="9"/>
        <v>0</v>
      </c>
      <c r="R33" s="30">
        <f t="shared" ref="R33:R45" si="13">SUM(Q33*F33)</f>
        <v>0</v>
      </c>
    </row>
    <row r="34" spans="1:18" ht="15" hidden="1" customHeight="1" x14ac:dyDescent="0.25">
      <c r="A34" s="194"/>
      <c r="B34" s="102" t="s">
        <v>50</v>
      </c>
      <c r="C34" s="50">
        <f>VLOOKUP(B34,Table1[],2,FALSE)</f>
        <v>4695292</v>
      </c>
      <c r="D34" s="93" t="str">
        <f>VLOOKUP(B34,Table1[],3,FALSE)</f>
        <v>6/50 ct</v>
      </c>
      <c r="E34" s="50" t="s">
        <v>22</v>
      </c>
      <c r="F34" s="54">
        <f t="shared" si="12"/>
        <v>9.5966666666666658E-2</v>
      </c>
      <c r="G34" s="56">
        <f>VLOOKUP(B34,Table1[],5,FALSE)</f>
        <v>300</v>
      </c>
      <c r="H34" s="53">
        <f>VLOOKUP(B34,Table1[],4,FALSE)</f>
        <v>28.79</v>
      </c>
      <c r="I34" s="45"/>
      <c r="J34" s="27"/>
      <c r="K34" s="47"/>
      <c r="L34" s="27"/>
      <c r="M34" s="47"/>
      <c r="N34" s="27"/>
      <c r="O34" s="47"/>
      <c r="P34" s="27"/>
      <c r="Q34" s="29">
        <f t="shared" si="9"/>
        <v>0</v>
      </c>
      <c r="R34" s="30">
        <f t="shared" si="13"/>
        <v>0</v>
      </c>
    </row>
    <row r="35" spans="1:18" ht="15" hidden="1" customHeight="1" x14ac:dyDescent="0.25">
      <c r="A35" s="194"/>
      <c r="B35" s="102" t="s">
        <v>60</v>
      </c>
      <c r="C35" s="50">
        <f>VLOOKUP(B35,Table1[],2,FALSE)</f>
        <v>6937445</v>
      </c>
      <c r="D35" s="93" t="str">
        <f>VLOOKUP(B35,Table1[],3,FALSE)</f>
        <v>200 ct</v>
      </c>
      <c r="E35" s="50" t="s">
        <v>22</v>
      </c>
      <c r="F35" s="54">
        <f t="shared" si="12"/>
        <v>7.4400000000000008E-2</v>
      </c>
      <c r="G35" s="56">
        <f>VLOOKUP(B35,Table1[],5,FALSE)</f>
        <v>200</v>
      </c>
      <c r="H35" s="53">
        <f>VLOOKUP(B35,Table1[],4,FALSE)</f>
        <v>14.88</v>
      </c>
      <c r="I35" s="45"/>
      <c r="J35" s="27"/>
      <c r="K35" s="47"/>
      <c r="L35" s="27"/>
      <c r="M35" s="47"/>
      <c r="N35" s="27"/>
      <c r="O35" s="47"/>
      <c r="P35" s="27"/>
      <c r="Q35" s="29">
        <f t="shared" si="9"/>
        <v>0</v>
      </c>
      <c r="R35" s="30">
        <f t="shared" si="13"/>
        <v>0</v>
      </c>
    </row>
    <row r="36" spans="1:18" ht="15" hidden="1" customHeight="1" x14ac:dyDescent="0.25">
      <c r="A36" s="194"/>
      <c r="B36" s="102" t="s">
        <v>61</v>
      </c>
      <c r="C36" s="50">
        <f>VLOOKUP(B36,Table1[],2,FALSE)</f>
        <v>4136768</v>
      </c>
      <c r="D36" s="93" t="str">
        <f>VLOOKUP(B36,Table1[],3,FALSE)</f>
        <v>1000 ct</v>
      </c>
      <c r="E36" s="50" t="s">
        <v>22</v>
      </c>
      <c r="F36" s="54">
        <f t="shared" si="12"/>
        <v>2.3809999999999998E-2</v>
      </c>
      <c r="G36" s="56">
        <f>VLOOKUP(B36,Table1[],5,FALSE)</f>
        <v>1000</v>
      </c>
      <c r="H36" s="53">
        <f>VLOOKUP(B36,Table1[],4,FALSE)</f>
        <v>23.81</v>
      </c>
      <c r="I36" s="45"/>
      <c r="J36" s="27"/>
      <c r="K36" s="47"/>
      <c r="L36" s="27"/>
      <c r="M36" s="47"/>
      <c r="N36" s="27"/>
      <c r="O36" s="47"/>
      <c r="P36" s="27"/>
      <c r="Q36" s="29">
        <f t="shared" si="9"/>
        <v>0</v>
      </c>
      <c r="R36" s="30">
        <f t="shared" si="13"/>
        <v>0</v>
      </c>
    </row>
    <row r="37" spans="1:18" ht="15" hidden="1" customHeight="1" x14ac:dyDescent="0.25">
      <c r="A37" s="194"/>
      <c r="B37" s="102" t="s">
        <v>80</v>
      </c>
      <c r="C37" s="50">
        <f>VLOOKUP(B37,Table1[],2,FALSE)</f>
        <v>7087133</v>
      </c>
      <c r="D37" s="93" t="str">
        <f>VLOOKUP(B37,Table1[],3,FALSE)</f>
        <v>200 ct</v>
      </c>
      <c r="E37" s="50" t="s">
        <v>22</v>
      </c>
      <c r="F37" s="54">
        <f t="shared" si="12"/>
        <v>0.17019999999999999</v>
      </c>
      <c r="G37" s="56">
        <f>VLOOKUP(B37,Table1[],5,FALSE)</f>
        <v>200</v>
      </c>
      <c r="H37" s="53">
        <f>VLOOKUP(B37,Table1[],4,FALSE)</f>
        <v>34.04</v>
      </c>
      <c r="I37" s="45"/>
      <c r="J37" s="27"/>
      <c r="K37" s="47"/>
      <c r="L37" s="27"/>
      <c r="M37" s="47"/>
      <c r="N37" s="27"/>
      <c r="O37" s="47"/>
      <c r="P37" s="27"/>
      <c r="Q37" s="29">
        <f t="shared" si="9"/>
        <v>0</v>
      </c>
      <c r="R37" s="30">
        <f t="shared" si="13"/>
        <v>0</v>
      </c>
    </row>
    <row r="38" spans="1:18" ht="15" customHeight="1" x14ac:dyDescent="0.25">
      <c r="A38" s="194"/>
      <c r="B38" s="102" t="s">
        <v>81</v>
      </c>
      <c r="C38" s="50">
        <f>VLOOKUP(B38,Table1[],2,FALSE)</f>
        <v>4879710</v>
      </c>
      <c r="D38" s="93" t="str">
        <f>VLOOKUP(B38,Table1[],3,FALSE)</f>
        <v>2000 ct</v>
      </c>
      <c r="E38" s="50" t="s">
        <v>22</v>
      </c>
      <c r="F38" s="54">
        <f t="shared" si="12"/>
        <v>6.13E-3</v>
      </c>
      <c r="G38" s="56">
        <f>VLOOKUP(B38,Table1[],5,FALSE)</f>
        <v>2000</v>
      </c>
      <c r="H38" s="53">
        <f>VLOOKUP(B38,Table1[],4,FALSE)</f>
        <v>12.26</v>
      </c>
      <c r="I38" s="45">
        <v>40</v>
      </c>
      <c r="J38" s="27"/>
      <c r="K38" s="47"/>
      <c r="L38" s="27"/>
      <c r="M38" s="47"/>
      <c r="N38" s="27"/>
      <c r="O38" s="47"/>
      <c r="P38" s="27"/>
      <c r="Q38" s="29">
        <f t="shared" si="9"/>
        <v>0</v>
      </c>
      <c r="R38" s="30">
        <f t="shared" si="13"/>
        <v>0</v>
      </c>
    </row>
    <row r="39" spans="1:18" ht="15" hidden="1" customHeight="1" x14ac:dyDescent="0.25">
      <c r="A39" s="194"/>
      <c r="B39" s="102" t="s">
        <v>82</v>
      </c>
      <c r="C39" s="50">
        <f>VLOOKUP(B39,Table1[],2,FALSE)</f>
        <v>6735138</v>
      </c>
      <c r="D39" s="93" t="str">
        <f>VLOOKUP(B39,Table1[],3,FALSE)</f>
        <v>200 ct</v>
      </c>
      <c r="E39" s="50" t="s">
        <v>22</v>
      </c>
      <c r="F39" s="54">
        <f t="shared" si="12"/>
        <v>6.9749999999999993E-2</v>
      </c>
      <c r="G39" s="56">
        <f>VLOOKUP(B39,Table1[],5,FALSE)</f>
        <v>200</v>
      </c>
      <c r="H39" s="53">
        <f>VLOOKUP(B39,Table1[],4,FALSE)</f>
        <v>13.95</v>
      </c>
      <c r="I39" s="45"/>
      <c r="J39" s="27"/>
      <c r="K39" s="47"/>
      <c r="L39" s="27"/>
      <c r="M39" s="47"/>
      <c r="N39" s="27"/>
      <c r="O39" s="47"/>
      <c r="P39" s="27"/>
      <c r="Q39" s="29">
        <f t="shared" si="9"/>
        <v>0</v>
      </c>
      <c r="R39" s="30">
        <f t="shared" si="13"/>
        <v>0</v>
      </c>
    </row>
    <row r="40" spans="1:18" ht="15" hidden="1" customHeight="1" x14ac:dyDescent="0.25">
      <c r="A40" s="194"/>
      <c r="B40" s="102" t="s">
        <v>83</v>
      </c>
      <c r="C40" s="50">
        <f>VLOOKUP(B40,Table1[],2,FALSE)</f>
        <v>6631347</v>
      </c>
      <c r="D40" s="93" t="str">
        <f>VLOOKUP(B40,Table1[],3,FALSE)</f>
        <v>600 ct</v>
      </c>
      <c r="E40" s="50" t="s">
        <v>22</v>
      </c>
      <c r="F40" s="54">
        <f t="shared" si="12"/>
        <v>3.3849999999999998E-2</v>
      </c>
      <c r="G40" s="56">
        <f>VLOOKUP(B40,Table1[],5,FALSE)</f>
        <v>600</v>
      </c>
      <c r="H40" s="53">
        <f>VLOOKUP(B40,Table1[],4,FALSE)</f>
        <v>20.309999999999999</v>
      </c>
      <c r="I40" s="45"/>
      <c r="J40" s="27"/>
      <c r="K40" s="47"/>
      <c r="L40" s="27"/>
      <c r="M40" s="47"/>
      <c r="N40" s="27"/>
      <c r="O40" s="47"/>
      <c r="P40" s="27"/>
      <c r="Q40" s="29">
        <f t="shared" si="9"/>
        <v>0</v>
      </c>
      <c r="R40" s="30">
        <f t="shared" si="13"/>
        <v>0</v>
      </c>
    </row>
    <row r="41" spans="1:18" ht="15" hidden="1" customHeight="1" x14ac:dyDescent="0.25">
      <c r="A41" s="194"/>
      <c r="B41" s="102" t="s">
        <v>84</v>
      </c>
      <c r="C41" s="50">
        <f>VLOOKUP(B41,Table1[],2,FALSE)</f>
        <v>4394417</v>
      </c>
      <c r="D41" s="93" t="str">
        <f>VLOOKUP(B41,Table1[],3,FALSE)</f>
        <v>500 ct</v>
      </c>
      <c r="E41" s="50" t="s">
        <v>22</v>
      </c>
      <c r="F41" s="54">
        <f t="shared" si="12"/>
        <v>1.8460000000000001E-2</v>
      </c>
      <c r="G41" s="56">
        <f>VLOOKUP(B41,Table1[],5,FALSE)</f>
        <v>500</v>
      </c>
      <c r="H41" s="53">
        <f>VLOOKUP(B41,Table1[],4,FALSE)</f>
        <v>9.23</v>
      </c>
      <c r="I41" s="45"/>
      <c r="J41" s="27"/>
      <c r="K41" s="47"/>
      <c r="L41" s="27"/>
      <c r="M41" s="47"/>
      <c r="N41" s="27"/>
      <c r="O41" s="47"/>
      <c r="P41" s="27"/>
      <c r="Q41" s="29">
        <f t="shared" si="9"/>
        <v>0</v>
      </c>
      <c r="R41" s="30">
        <f t="shared" si="13"/>
        <v>0</v>
      </c>
    </row>
    <row r="42" spans="1:18" ht="15" hidden="1" customHeight="1" x14ac:dyDescent="0.25">
      <c r="A42" s="194"/>
      <c r="B42" s="102" t="s">
        <v>85</v>
      </c>
      <c r="C42" s="50">
        <f>VLOOKUP(B42,Table1[],2,FALSE)</f>
        <v>210417</v>
      </c>
      <c r="D42" s="93" t="str">
        <f>VLOOKUP(B42,Table1[],3,FALSE)</f>
        <v>3/1000 ct</v>
      </c>
      <c r="E42" s="50" t="s">
        <v>22</v>
      </c>
      <c r="F42" s="54">
        <f t="shared" si="12"/>
        <v>1.04E-2</v>
      </c>
      <c r="G42" s="56">
        <f>VLOOKUP(B42,Table1[],5,FALSE)</f>
        <v>1000</v>
      </c>
      <c r="H42" s="53">
        <f>VLOOKUP(B42,Table1[],4,FALSE)</f>
        <v>10.4</v>
      </c>
      <c r="I42" s="45"/>
      <c r="J42" s="27"/>
      <c r="K42" s="47"/>
      <c r="L42" s="27"/>
      <c r="M42" s="47"/>
      <c r="N42" s="27"/>
      <c r="O42" s="47"/>
      <c r="P42" s="27"/>
      <c r="Q42" s="29">
        <f t="shared" si="9"/>
        <v>0</v>
      </c>
      <c r="R42" s="30">
        <f t="shared" si="13"/>
        <v>0</v>
      </c>
    </row>
    <row r="43" spans="1:18" ht="15" hidden="1" customHeight="1" x14ac:dyDescent="0.25">
      <c r="A43" s="194"/>
      <c r="B43" s="102" t="s">
        <v>86</v>
      </c>
      <c r="C43" s="50">
        <f>VLOOKUP(B43,Table1[],2,FALSE)</f>
        <v>210447</v>
      </c>
      <c r="D43" s="93" t="str">
        <f>VLOOKUP(B43,Table1[],3,FALSE)</f>
        <v>3/1000 ct</v>
      </c>
      <c r="E43" s="50" t="s">
        <v>22</v>
      </c>
      <c r="F43" s="54">
        <f t="shared" si="12"/>
        <v>6.7400000000000003E-3</v>
      </c>
      <c r="G43" s="56">
        <f>VLOOKUP(B43,Table1[],5,FALSE)</f>
        <v>1000</v>
      </c>
      <c r="H43" s="53">
        <f>VLOOKUP(B43,Table1[],4,FALSE)</f>
        <v>6.74</v>
      </c>
      <c r="I43" s="45"/>
      <c r="J43" s="34"/>
      <c r="K43" s="49"/>
      <c r="L43" s="34"/>
      <c r="M43" s="49"/>
      <c r="N43" s="34"/>
      <c r="O43" s="49"/>
      <c r="P43" s="34"/>
      <c r="Q43" s="29">
        <f t="shared" si="9"/>
        <v>0</v>
      </c>
      <c r="R43" s="30">
        <f t="shared" si="13"/>
        <v>0</v>
      </c>
    </row>
    <row r="44" spans="1:18" ht="15" customHeight="1" thickBot="1" x14ac:dyDescent="0.3">
      <c r="A44" s="194"/>
      <c r="B44" s="102" t="s">
        <v>87</v>
      </c>
      <c r="C44" s="50">
        <f>VLOOKUP(B44,Table1[],2,FALSE)</f>
        <v>2647933</v>
      </c>
      <c r="D44" s="93" t="str">
        <f>VLOOKUP(B44,Table1[],3,FALSE)</f>
        <v>2000 ct</v>
      </c>
      <c r="E44" s="50" t="s">
        <v>22</v>
      </c>
      <c r="F44" s="54">
        <f t="shared" si="12"/>
        <v>9.1599999999999997E-3</v>
      </c>
      <c r="G44" s="56">
        <f>VLOOKUP(B44,Table1[],5,FALSE)</f>
        <v>2000</v>
      </c>
      <c r="H44" s="53">
        <f>VLOOKUP(B44,Table1[],4,FALSE)</f>
        <v>18.32</v>
      </c>
      <c r="I44" s="45">
        <v>40</v>
      </c>
      <c r="J44" s="25"/>
      <c r="K44" s="46"/>
      <c r="L44" s="25"/>
      <c r="M44" s="46"/>
      <c r="N44" s="25"/>
      <c r="O44" s="46"/>
      <c r="P44" s="25"/>
      <c r="Q44" s="29">
        <f t="shared" si="9"/>
        <v>0</v>
      </c>
      <c r="R44" s="30">
        <f t="shared" si="13"/>
        <v>0</v>
      </c>
    </row>
    <row r="45" spans="1:18" ht="15" hidden="1" customHeight="1" thickBot="1" x14ac:dyDescent="0.3">
      <c r="A45" s="194"/>
      <c r="B45" s="102" t="s">
        <v>52</v>
      </c>
      <c r="C45" s="50">
        <f>VLOOKUP(B45,Table1[],2,FALSE)</f>
        <v>4040440</v>
      </c>
      <c r="D45" s="93" t="str">
        <f>VLOOKUP(B45,Table1[],3,FALSE)</f>
        <v>24 ct</v>
      </c>
      <c r="E45" s="50" t="s">
        <v>22</v>
      </c>
      <c r="F45" s="54">
        <f t="shared" si="12"/>
        <v>0.79041666666666666</v>
      </c>
      <c r="G45" s="56">
        <f>VLOOKUP(B45,Table1[],5,FALSE)</f>
        <v>24</v>
      </c>
      <c r="H45" s="53">
        <f>VLOOKUP(B45,Table1[],4,FALSE)</f>
        <v>18.97</v>
      </c>
      <c r="I45" s="45"/>
      <c r="J45" s="25"/>
      <c r="K45" s="46"/>
      <c r="L45" s="25"/>
      <c r="M45" s="46"/>
      <c r="N45" s="25"/>
      <c r="O45" s="46"/>
      <c r="P45" s="25"/>
      <c r="Q45" s="29">
        <f t="shared" si="9"/>
        <v>0</v>
      </c>
      <c r="R45" s="30">
        <f t="shared" si="13"/>
        <v>0</v>
      </c>
    </row>
    <row r="46" spans="1:18" ht="15" customHeight="1" thickBot="1" x14ac:dyDescent="0.3">
      <c r="A46" s="194"/>
      <c r="B46" s="224" t="s">
        <v>89</v>
      </c>
      <c r="C46" s="224"/>
      <c r="D46" s="224"/>
      <c r="E46" s="224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224"/>
      <c r="Q46" s="9"/>
      <c r="R46" s="38"/>
    </row>
    <row r="47" spans="1:18" ht="15" hidden="1" customHeight="1" x14ac:dyDescent="0.25">
      <c r="A47" s="194"/>
      <c r="B47" s="102" t="s">
        <v>91</v>
      </c>
      <c r="C47" s="50">
        <f>VLOOKUP(B47,Table1[],2,FALSE)</f>
        <v>9523986</v>
      </c>
      <c r="D47" s="93" t="str">
        <f>VLOOKUP(B47,Table1[],3,FALSE)</f>
        <v>96/Sli</v>
      </c>
      <c r="E47" s="50" t="s">
        <v>22</v>
      </c>
      <c r="F47" s="51">
        <f>SUM(H47/G47)</f>
        <v>0.22072916666666667</v>
      </c>
      <c r="G47" s="56">
        <f>VLOOKUP(B47,Table1[],5,FALSE)</f>
        <v>96</v>
      </c>
      <c r="H47" s="53">
        <f>VLOOKUP(B47,Table1[],4,FALSE)</f>
        <v>21.19</v>
      </c>
      <c r="I47" s="16"/>
      <c r="J47" s="57"/>
      <c r="K47" s="18"/>
      <c r="L47" s="58"/>
      <c r="M47" s="20"/>
      <c r="N47" s="58"/>
      <c r="O47" s="20"/>
      <c r="P47" s="57"/>
      <c r="Q47" s="21">
        <f t="shared" ref="Q47:Q58" si="14">SUM(J47:P47)</f>
        <v>0</v>
      </c>
      <c r="R47" s="22">
        <f t="shared" ref="R47:R58" si="15">SUM(Q47*F47)</f>
        <v>0</v>
      </c>
    </row>
    <row r="48" spans="1:18" ht="15" hidden="1" customHeight="1" x14ac:dyDescent="0.25">
      <c r="A48" s="194"/>
      <c r="B48" s="102" t="s">
        <v>74</v>
      </c>
      <c r="C48" s="50">
        <f>VLOOKUP(B48,Table1[],2,FALSE)</f>
        <v>9523952</v>
      </c>
      <c r="D48" s="93" t="str">
        <f>VLOOKUP(B48,Table1[],3,FALSE)</f>
        <v>96/Sli</v>
      </c>
      <c r="E48" s="50" t="s">
        <v>22</v>
      </c>
      <c r="F48" s="54">
        <f t="shared" ref="F48:F58" si="16">SUM(H48/G48)</f>
        <v>0.22750000000000001</v>
      </c>
      <c r="G48" s="56">
        <f>VLOOKUP(B48,Table1[],5,FALSE)</f>
        <v>96</v>
      </c>
      <c r="H48" s="53">
        <f>VLOOKUP(B48,Table1[],4,FALSE)</f>
        <v>21.84</v>
      </c>
      <c r="I48" s="24"/>
      <c r="J48" s="59"/>
      <c r="K48" s="26"/>
      <c r="L48" s="60"/>
      <c r="M48" s="28"/>
      <c r="N48" s="60"/>
      <c r="O48" s="28"/>
      <c r="P48" s="59"/>
      <c r="Q48" s="29">
        <f t="shared" si="14"/>
        <v>0</v>
      </c>
      <c r="R48" s="30">
        <f t="shared" si="15"/>
        <v>0</v>
      </c>
    </row>
    <row r="49" spans="1:18" ht="15" hidden="1" customHeight="1" x14ac:dyDescent="0.25">
      <c r="A49" s="194"/>
      <c r="B49" s="102" t="s">
        <v>51</v>
      </c>
      <c r="C49" s="50">
        <f>VLOOKUP(B49,Table1[],2,FALSE)</f>
        <v>4212221</v>
      </c>
      <c r="D49" s="93" t="str">
        <f>VLOOKUP(B49,Table1[],3,FALSE)</f>
        <v>96 ct</v>
      </c>
      <c r="E49" s="50" t="s">
        <v>22</v>
      </c>
      <c r="F49" s="54">
        <f t="shared" si="16"/>
        <v>0.40479166666666666</v>
      </c>
      <c r="G49" s="56">
        <f>VLOOKUP(B49,Table1[],5,FALSE)</f>
        <v>96</v>
      </c>
      <c r="H49" s="53">
        <f>VLOOKUP(B49,Table1[],4,FALSE)</f>
        <v>38.86</v>
      </c>
      <c r="I49" s="24"/>
      <c r="J49" s="59"/>
      <c r="K49" s="26"/>
      <c r="L49" s="60"/>
      <c r="M49" s="28"/>
      <c r="N49" s="60"/>
      <c r="O49" s="28"/>
      <c r="P49" s="59"/>
      <c r="Q49" s="29">
        <f t="shared" si="14"/>
        <v>0</v>
      </c>
      <c r="R49" s="30">
        <f t="shared" si="15"/>
        <v>0</v>
      </c>
    </row>
    <row r="50" spans="1:18" ht="15" hidden="1" customHeight="1" x14ac:dyDescent="0.25">
      <c r="A50" s="194"/>
      <c r="B50" s="102" t="s">
        <v>55</v>
      </c>
      <c r="C50" s="50">
        <f>VLOOKUP(B50,Table1[],2,FALSE)</f>
        <v>4044640</v>
      </c>
      <c r="D50" s="93" t="str">
        <f>VLOOKUP(B50,Table1[],3,FALSE)</f>
        <v>96 ct</v>
      </c>
      <c r="E50" s="50" t="s">
        <v>22</v>
      </c>
      <c r="F50" s="54">
        <f t="shared" si="16"/>
        <v>0.37062499999999998</v>
      </c>
      <c r="G50" s="56">
        <f>VLOOKUP(B50,Table1[],5,FALSE)</f>
        <v>96</v>
      </c>
      <c r="H50" s="53">
        <f>VLOOKUP(B50,Table1[],4,FALSE)</f>
        <v>35.58</v>
      </c>
      <c r="I50" s="24"/>
      <c r="J50" s="59"/>
      <c r="K50" s="26"/>
      <c r="L50" s="60"/>
      <c r="M50" s="28"/>
      <c r="N50" s="60"/>
      <c r="O50" s="28"/>
      <c r="P50" s="59"/>
      <c r="Q50" s="29">
        <f t="shared" si="14"/>
        <v>0</v>
      </c>
      <c r="R50" s="30">
        <f t="shared" si="15"/>
        <v>0</v>
      </c>
    </row>
    <row r="51" spans="1:18" ht="15" hidden="1" customHeight="1" x14ac:dyDescent="0.25">
      <c r="A51" s="194"/>
      <c r="B51" s="102" t="s">
        <v>66</v>
      </c>
      <c r="C51" s="50">
        <f>VLOOKUP(B51,Table1[],2,FALSE)</f>
        <v>4008538</v>
      </c>
      <c r="D51" s="93" t="str">
        <f>VLOOKUP(B51,Table1[],3,FALSE)</f>
        <v>500 ct</v>
      </c>
      <c r="E51" s="50" t="s">
        <v>22</v>
      </c>
      <c r="F51" s="54">
        <f t="shared" si="16"/>
        <v>3.1120000000000002E-2</v>
      </c>
      <c r="G51" s="56">
        <f>VLOOKUP(B51,Table1[],5,FALSE)</f>
        <v>500</v>
      </c>
      <c r="H51" s="53">
        <f>VLOOKUP(B51,Table1[],4,FALSE)</f>
        <v>15.56</v>
      </c>
      <c r="I51" s="24"/>
      <c r="J51" s="59"/>
      <c r="K51" s="26"/>
      <c r="L51" s="60"/>
      <c r="M51" s="28"/>
      <c r="N51" s="60"/>
      <c r="O51" s="28"/>
      <c r="P51" s="59"/>
      <c r="Q51" s="29">
        <f t="shared" si="14"/>
        <v>0</v>
      </c>
      <c r="R51" s="30">
        <f t="shared" si="15"/>
        <v>0</v>
      </c>
    </row>
    <row r="52" spans="1:18" ht="15" hidden="1" customHeight="1" x14ac:dyDescent="0.25">
      <c r="A52" s="194"/>
      <c r="B52" s="102" t="s">
        <v>67</v>
      </c>
      <c r="C52" s="50">
        <f>VLOOKUP(B52,Table1[],2,FALSE)</f>
        <v>4114914</v>
      </c>
      <c r="D52" s="93" t="str">
        <f>VLOOKUP(B52,Table1[],3,FALSE)</f>
        <v>300 ct</v>
      </c>
      <c r="E52" s="50" t="s">
        <v>22</v>
      </c>
      <c r="F52" s="54">
        <f t="shared" si="16"/>
        <v>4.1033333333333338E-2</v>
      </c>
      <c r="G52" s="56">
        <f>VLOOKUP(B52,Table1[],5,FALSE)</f>
        <v>300</v>
      </c>
      <c r="H52" s="53">
        <f>VLOOKUP(B52,Table1[],4,FALSE)</f>
        <v>12.31</v>
      </c>
      <c r="I52" s="24"/>
      <c r="J52" s="59"/>
      <c r="K52" s="26"/>
      <c r="L52" s="60"/>
      <c r="M52" s="28"/>
      <c r="N52" s="60"/>
      <c r="O52" s="28"/>
      <c r="P52" s="59"/>
      <c r="Q52" s="29">
        <f t="shared" si="14"/>
        <v>0</v>
      </c>
      <c r="R52" s="30">
        <f t="shared" si="15"/>
        <v>0</v>
      </c>
    </row>
    <row r="53" spans="1:18" ht="15" hidden="1" customHeight="1" x14ac:dyDescent="0.25">
      <c r="A53" s="194"/>
      <c r="B53" s="101" t="s">
        <v>28</v>
      </c>
      <c r="C53" s="50">
        <f>VLOOKUP(B53,Table1[],2,FALSE)</f>
        <v>1850189</v>
      </c>
      <c r="D53" s="93" t="str">
        <f>VLOOKUP(B53,Table1[],3,FALSE)</f>
        <v>4/30 ct</v>
      </c>
      <c r="E53" s="50" t="s">
        <v>22</v>
      </c>
      <c r="F53" s="54">
        <f t="shared" si="16"/>
        <v>0.23716666666666666</v>
      </c>
      <c r="G53" s="56">
        <f>VLOOKUP(B53,Table1[],5,FALSE)</f>
        <v>120</v>
      </c>
      <c r="H53" s="53">
        <f>VLOOKUP(B53,Table1[],4,FALSE)</f>
        <v>28.46</v>
      </c>
      <c r="I53" s="24"/>
      <c r="J53" s="59"/>
      <c r="K53" s="26"/>
      <c r="L53" s="60"/>
      <c r="M53" s="28"/>
      <c r="N53" s="60"/>
      <c r="O53" s="28"/>
      <c r="P53" s="59"/>
      <c r="Q53" s="29">
        <f t="shared" si="14"/>
        <v>0</v>
      </c>
      <c r="R53" s="30">
        <f t="shared" si="15"/>
        <v>0</v>
      </c>
    </row>
    <row r="54" spans="1:18" ht="15" hidden="1" customHeight="1" x14ac:dyDescent="0.25">
      <c r="A54" s="194"/>
      <c r="B54" s="102" t="s">
        <v>32</v>
      </c>
      <c r="C54" s="50">
        <f>VLOOKUP(B54,Table1[],2,FALSE)</f>
        <v>4307575</v>
      </c>
      <c r="D54" s="93" t="str">
        <f>VLOOKUP(B54,Table1[],3,FALSE)</f>
        <v>200 ct</v>
      </c>
      <c r="E54" s="50" t="s">
        <v>22</v>
      </c>
      <c r="F54" s="54">
        <f t="shared" si="16"/>
        <v>0.10869999999999999</v>
      </c>
      <c r="G54" s="56">
        <f>VLOOKUP(B54,Table1[],5,FALSE)</f>
        <v>200</v>
      </c>
      <c r="H54" s="53">
        <f>VLOOKUP(B54,Table1[],4,FALSE)</f>
        <v>21.74</v>
      </c>
      <c r="I54" s="24"/>
      <c r="J54" s="59"/>
      <c r="K54" s="26"/>
      <c r="L54" s="60"/>
      <c r="M54" s="28"/>
      <c r="N54" s="60"/>
      <c r="O54" s="28"/>
      <c r="P54" s="59"/>
      <c r="Q54" s="29">
        <f t="shared" si="14"/>
        <v>0</v>
      </c>
      <c r="R54" s="30">
        <f t="shared" si="15"/>
        <v>0</v>
      </c>
    </row>
    <row r="55" spans="1:18" ht="15" customHeight="1" thickBot="1" x14ac:dyDescent="0.3">
      <c r="A55" s="194"/>
      <c r="B55" s="101" t="s">
        <v>34</v>
      </c>
      <c r="C55" s="50">
        <f>VLOOKUP(B55,Table1[],2,FALSE)</f>
        <v>1739663</v>
      </c>
      <c r="D55" s="93" t="str">
        <f>VLOOKUP(B55,Table1[],3,FALSE)</f>
        <v>6/50 ct</v>
      </c>
      <c r="E55" s="50" t="s">
        <v>22</v>
      </c>
      <c r="F55" s="54">
        <f t="shared" si="16"/>
        <v>0.1641</v>
      </c>
      <c r="G55" s="56">
        <f>VLOOKUP(B55,Table1[],5,FALSE)</f>
        <v>300</v>
      </c>
      <c r="H55" s="53">
        <f>VLOOKUP(B55,Table1[],4,FALSE)</f>
        <v>49.23</v>
      </c>
      <c r="I55" s="24">
        <v>15</v>
      </c>
      <c r="J55" s="59"/>
      <c r="K55" s="26"/>
      <c r="L55" s="60"/>
      <c r="M55" s="28"/>
      <c r="N55" s="60"/>
      <c r="O55" s="28"/>
      <c r="P55" s="59"/>
      <c r="Q55" s="29">
        <f t="shared" si="14"/>
        <v>0</v>
      </c>
      <c r="R55" s="30">
        <f t="shared" si="15"/>
        <v>0</v>
      </c>
    </row>
    <row r="56" spans="1:18" ht="15" hidden="1" customHeight="1" x14ac:dyDescent="0.25">
      <c r="A56" s="194"/>
      <c r="B56" s="102" t="s">
        <v>37</v>
      </c>
      <c r="C56" s="50">
        <f>VLOOKUP(B56,Table1[],2,FALSE)</f>
        <v>1827433</v>
      </c>
      <c r="D56" s="93" t="str">
        <f>VLOOKUP(B56,Table1[],3,FALSE)</f>
        <v>64 ct</v>
      </c>
      <c r="E56" s="50" t="s">
        <v>22</v>
      </c>
      <c r="F56" s="54">
        <f t="shared" si="16"/>
        <v>0.27124999999999999</v>
      </c>
      <c r="G56" s="56">
        <f>VLOOKUP(B56,Table1[],5,FALSE)</f>
        <v>64</v>
      </c>
      <c r="H56" s="53">
        <f>VLOOKUP(B56,Table1[],4,FALSE)</f>
        <v>17.36</v>
      </c>
      <c r="I56" s="24"/>
      <c r="J56" s="59"/>
      <c r="K56" s="26"/>
      <c r="L56" s="60"/>
      <c r="M56" s="28"/>
      <c r="N56" s="60"/>
      <c r="O56" s="28"/>
      <c r="P56" s="59"/>
      <c r="Q56" s="29">
        <f t="shared" si="14"/>
        <v>0</v>
      </c>
      <c r="R56" s="30">
        <f t="shared" si="15"/>
        <v>0</v>
      </c>
    </row>
    <row r="57" spans="1:18" ht="15" hidden="1" customHeight="1" x14ac:dyDescent="0.25">
      <c r="A57" s="194"/>
      <c r="B57" s="102" t="s">
        <v>52</v>
      </c>
      <c r="C57" s="50">
        <f>VLOOKUP(B57,Table1[],2,FALSE)</f>
        <v>4040440</v>
      </c>
      <c r="D57" s="93" t="str">
        <f>VLOOKUP(B57,Table1[],3,FALSE)</f>
        <v>24 ct</v>
      </c>
      <c r="E57" s="50" t="s">
        <v>22</v>
      </c>
      <c r="F57" s="54">
        <f t="shared" si="16"/>
        <v>0.79041666666666666</v>
      </c>
      <c r="G57" s="56">
        <f>VLOOKUP(B57,Table1[],5,FALSE)</f>
        <v>24</v>
      </c>
      <c r="H57" s="53">
        <f>VLOOKUP(B57,Table1[],4,FALSE)</f>
        <v>18.97</v>
      </c>
      <c r="I57" s="32"/>
      <c r="J57" s="61"/>
      <c r="K57" s="33"/>
      <c r="L57" s="62"/>
      <c r="M57" s="35"/>
      <c r="N57" s="62"/>
      <c r="O57" s="35"/>
      <c r="P57" s="61"/>
      <c r="Q57" s="29">
        <f t="shared" si="14"/>
        <v>0</v>
      </c>
      <c r="R57" s="30">
        <f t="shared" si="15"/>
        <v>0</v>
      </c>
    </row>
    <row r="58" spans="1:18" ht="15" hidden="1" customHeight="1" thickBot="1" x14ac:dyDescent="0.3">
      <c r="A58" s="194"/>
      <c r="B58" s="102" t="s">
        <v>73</v>
      </c>
      <c r="C58" s="50">
        <f>VLOOKUP(B58,Table1[],2,FALSE)</f>
        <v>4013066</v>
      </c>
      <c r="D58" s="93" t="str">
        <f>VLOOKUP(B58,Table1[],3,FALSE)</f>
        <v>24 ct</v>
      </c>
      <c r="E58" s="50" t="s">
        <v>22</v>
      </c>
      <c r="F58" s="54">
        <f t="shared" si="16"/>
        <v>0.68833333333333335</v>
      </c>
      <c r="G58" s="56">
        <f>VLOOKUP(B58,Table1[],5,FALSE)</f>
        <v>24</v>
      </c>
      <c r="H58" s="53">
        <f>VLOOKUP(B58,Table1[],4,FALSE)</f>
        <v>16.52</v>
      </c>
      <c r="I58" s="32"/>
      <c r="J58" s="61"/>
      <c r="K58" s="33"/>
      <c r="L58" s="62"/>
      <c r="M58" s="35"/>
      <c r="N58" s="62"/>
      <c r="O58" s="35"/>
      <c r="P58" s="61"/>
      <c r="Q58" s="29">
        <f t="shared" si="14"/>
        <v>0</v>
      </c>
      <c r="R58" s="30">
        <f t="shared" si="15"/>
        <v>0</v>
      </c>
    </row>
    <row r="59" spans="1:18" ht="15" customHeight="1" thickBot="1" x14ac:dyDescent="0.3">
      <c r="A59" s="194"/>
      <c r="B59" s="224" t="s">
        <v>90</v>
      </c>
      <c r="C59" s="225"/>
      <c r="D59" s="225"/>
      <c r="E59" s="225"/>
      <c r="F59" s="225"/>
      <c r="G59" s="225"/>
      <c r="H59" s="225"/>
      <c r="I59" s="225"/>
      <c r="J59" s="225"/>
      <c r="K59" s="225"/>
      <c r="L59" s="225"/>
      <c r="M59" s="225"/>
      <c r="N59" s="225"/>
      <c r="O59" s="225"/>
      <c r="P59" s="225"/>
      <c r="Q59" s="81"/>
      <c r="R59" s="82"/>
    </row>
    <row r="60" spans="1:18" ht="15" customHeight="1" thickBot="1" x14ac:dyDescent="0.3">
      <c r="A60" s="211"/>
      <c r="B60" s="103" t="s">
        <v>44</v>
      </c>
      <c r="C60" s="83">
        <f>VLOOKUP(B60,Table1[],2,FALSE)</f>
        <v>2104998</v>
      </c>
      <c r="D60" s="94" t="str">
        <f>VLOOKUP(B60,Table1[],3,FALSE)</f>
        <v>1000 ct</v>
      </c>
      <c r="E60" s="84" t="s">
        <v>22</v>
      </c>
      <c r="F60" s="85">
        <f t="shared" ref="F60" si="17">SUM(H60/G60)</f>
        <v>6.3200000000000001E-3</v>
      </c>
      <c r="G60" s="84">
        <f>VLOOKUP(B60,Table1[],5,FALSE)</f>
        <v>1000</v>
      </c>
      <c r="H60" s="84">
        <f>VLOOKUP(B60,Table1[],4,FALSE)</f>
        <v>6.32</v>
      </c>
      <c r="I60" s="86">
        <v>100</v>
      </c>
      <c r="J60" s="87"/>
      <c r="K60" s="88"/>
      <c r="L60" s="89"/>
      <c r="M60" s="90"/>
      <c r="N60" s="89"/>
      <c r="O60" s="90"/>
      <c r="P60" s="87"/>
      <c r="Q60" s="91">
        <f t="shared" ref="Q60" si="18">SUM(J60:P60)</f>
        <v>0</v>
      </c>
      <c r="R60" s="92">
        <f t="shared" ref="R60" si="19">SUM(Q60*F60)</f>
        <v>0</v>
      </c>
    </row>
    <row r="61" spans="1:18" x14ac:dyDescent="0.25">
      <c r="Q61" s="64">
        <f>SUM(Q7:Q58)</f>
        <v>0</v>
      </c>
      <c r="R61" s="65">
        <f>SUM(R7:R58)</f>
        <v>0</v>
      </c>
    </row>
  </sheetData>
  <sheetProtection algorithmName="SHA-512" hashValue="mhIwVaLlmdBxJFIHT7J7KayXLtQyxyFV8HRj4MLZxMw5WCdNznY7BwsHcpAFPLIQBBw1iaqhCDVmfaNdguJubg==" saltValue="W0JK6x/lXjvi60DAfw3Ywg==" spinCount="100000" sheet="1" objects="1" scenarios="1"/>
  <protectedRanges>
    <protectedRange sqref="I60:P60 I7:P15 I47:P58 I22:P30 I17:P20 I32:P45" name="Range1"/>
  </protectedRanges>
  <mergeCells count="18">
    <mergeCell ref="B1:O2"/>
    <mergeCell ref="P1:P2"/>
    <mergeCell ref="Q1:Q2"/>
    <mergeCell ref="R1:R2"/>
    <mergeCell ref="I3:I4"/>
    <mergeCell ref="Q3:Q4"/>
    <mergeCell ref="R3:R4"/>
    <mergeCell ref="A3:A60"/>
    <mergeCell ref="B3:B4"/>
    <mergeCell ref="D3:D4"/>
    <mergeCell ref="E3:E4"/>
    <mergeCell ref="F3:F4"/>
    <mergeCell ref="B46:P46"/>
    <mergeCell ref="B59:P59"/>
    <mergeCell ref="B6:P6"/>
    <mergeCell ref="B16:P16"/>
    <mergeCell ref="B21:P21"/>
    <mergeCell ref="B31:P31"/>
  </mergeCells>
  <conditionalFormatting sqref="B29">
    <cfRule type="duplicateValues" dxfId="27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DB28A-5832-420E-BCED-3950A95728EE}">
  <dimension ref="A1:R62"/>
  <sheetViews>
    <sheetView workbookViewId="0">
      <pane xSplit="9" ySplit="4" topLeftCell="J18" activePane="bottomRight" state="frozen"/>
      <selection pane="topRight" activeCell="J1" sqref="J1"/>
      <selection pane="bottomLeft" activeCell="A5" sqref="A5"/>
      <selection pane="bottomRight" activeCell="R43" sqref="R43:R44"/>
    </sheetView>
  </sheetViews>
  <sheetFormatPr defaultRowHeight="15" x14ac:dyDescent="0.25"/>
  <cols>
    <col min="2" max="2" width="24" style="104" customWidth="1"/>
    <col min="3" max="3" width="14.85546875" hidden="1" customWidth="1"/>
    <col min="4" max="4" width="14.85546875" style="95" hidden="1" customWidth="1"/>
    <col min="5" max="5" width="10" hidden="1" customWidth="1"/>
    <col min="6" max="6" width="10.140625" style="63" hidden="1" customWidth="1"/>
    <col min="7" max="7" width="10.140625" hidden="1" customWidth="1"/>
    <col min="8" max="8" width="9.140625" hidden="1" customWidth="1"/>
    <col min="18" max="18" width="11.7109375" customWidth="1"/>
  </cols>
  <sheetData>
    <row r="1" spans="1:18" ht="15" customHeight="1" x14ac:dyDescent="0.25">
      <c r="A1" s="1"/>
      <c r="B1" s="204" t="s">
        <v>124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26"/>
      <c r="Q1" s="200"/>
      <c r="R1" s="202"/>
    </row>
    <row r="2" spans="1:18" ht="15" customHeight="1" thickBot="1" x14ac:dyDescent="0.3">
      <c r="A2" s="80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27"/>
      <c r="Q2" s="201"/>
      <c r="R2" s="203"/>
    </row>
    <row r="3" spans="1:18" ht="15" customHeight="1" x14ac:dyDescent="0.25">
      <c r="A3" s="193" t="s">
        <v>104</v>
      </c>
      <c r="B3" s="222" t="s">
        <v>0</v>
      </c>
      <c r="C3" s="3" t="s">
        <v>1</v>
      </c>
      <c r="D3" s="214" t="s">
        <v>2</v>
      </c>
      <c r="E3" s="216" t="s">
        <v>3</v>
      </c>
      <c r="F3" s="218" t="s">
        <v>4</v>
      </c>
      <c r="G3" s="4" t="s">
        <v>5</v>
      </c>
      <c r="H3" s="4" t="s">
        <v>5</v>
      </c>
      <c r="I3" s="206" t="s">
        <v>6</v>
      </c>
      <c r="J3" s="5">
        <f>'Cover Sheet'!D5</f>
        <v>44296</v>
      </c>
      <c r="K3" s="5">
        <f t="shared" ref="K3:P3" si="0">J3+1</f>
        <v>44297</v>
      </c>
      <c r="L3" s="5">
        <f t="shared" si="0"/>
        <v>44298</v>
      </c>
      <c r="M3" s="5">
        <f t="shared" si="0"/>
        <v>44299</v>
      </c>
      <c r="N3" s="5">
        <f t="shared" si="0"/>
        <v>44300</v>
      </c>
      <c r="O3" s="5">
        <f t="shared" si="0"/>
        <v>44301</v>
      </c>
      <c r="P3" s="5">
        <f t="shared" si="0"/>
        <v>44302</v>
      </c>
      <c r="Q3" s="228" t="s">
        <v>7</v>
      </c>
      <c r="R3" s="230" t="s">
        <v>8</v>
      </c>
    </row>
    <row r="4" spans="1:18" ht="15" customHeight="1" thickBot="1" x14ac:dyDescent="0.3">
      <c r="A4" s="194"/>
      <c r="B4" s="223"/>
      <c r="C4" s="6" t="s">
        <v>9</v>
      </c>
      <c r="D4" s="215"/>
      <c r="E4" s="217"/>
      <c r="F4" s="219"/>
      <c r="G4" s="7" t="s">
        <v>10</v>
      </c>
      <c r="H4" s="7" t="s">
        <v>11</v>
      </c>
      <c r="I4" s="207"/>
      <c r="J4" s="113" t="str">
        <f>TEXT(J3,"ddd")</f>
        <v>Sat</v>
      </c>
      <c r="K4" s="113" t="str">
        <f t="shared" ref="K4:P4" si="1">TEXT(K3,"ddd")</f>
        <v>Sun</v>
      </c>
      <c r="L4" s="113" t="str">
        <f t="shared" si="1"/>
        <v>Mon</v>
      </c>
      <c r="M4" s="113" t="str">
        <f t="shared" si="1"/>
        <v>Tue</v>
      </c>
      <c r="N4" s="113" t="str">
        <f t="shared" si="1"/>
        <v>Wed</v>
      </c>
      <c r="O4" s="113" t="str">
        <f t="shared" si="1"/>
        <v>Thu</v>
      </c>
      <c r="P4" s="113" t="str">
        <f t="shared" si="1"/>
        <v>Fri</v>
      </c>
      <c r="Q4" s="229"/>
      <c r="R4" s="231"/>
    </row>
    <row r="5" spans="1:18" ht="15" hidden="1" customHeight="1" thickBot="1" x14ac:dyDescent="0.3">
      <c r="A5" s="194"/>
      <c r="B5" s="105"/>
      <c r="C5" s="105"/>
      <c r="D5" s="106"/>
      <c r="E5" s="107"/>
      <c r="F5" s="108"/>
      <c r="G5" s="109"/>
      <c r="H5" s="109"/>
      <c r="I5" s="8"/>
      <c r="J5" s="8"/>
      <c r="K5" s="8"/>
      <c r="L5" s="8"/>
      <c r="M5" s="8"/>
      <c r="N5" s="8"/>
      <c r="O5" s="8"/>
      <c r="P5" s="8"/>
      <c r="Q5" s="110"/>
      <c r="R5" s="111"/>
    </row>
    <row r="6" spans="1:18" ht="15" customHeight="1" thickBot="1" x14ac:dyDescent="0.3">
      <c r="A6" s="194"/>
      <c r="B6" s="209" t="s">
        <v>12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9"/>
      <c r="R6" s="10"/>
    </row>
    <row r="7" spans="1:18" ht="15" customHeight="1" x14ac:dyDescent="0.25">
      <c r="A7" s="194"/>
      <c r="B7" s="96" t="s">
        <v>64</v>
      </c>
      <c r="C7" s="11">
        <f>VLOOKUP(B7,'Data &amp; Table'!A3:G59,2,FALSE)</f>
        <v>5429872</v>
      </c>
      <c r="D7" s="11" t="str">
        <f>VLOOKUP(B7,Table1[],3,FALSE)</f>
        <v>72/4 oz</v>
      </c>
      <c r="E7" s="12" t="s">
        <v>22</v>
      </c>
      <c r="F7" s="13">
        <f t="shared" ref="F7" si="2">SUM(H7/G7)</f>
        <v>0.1497222222222222</v>
      </c>
      <c r="G7" s="14">
        <f>VLOOKUP(B7,Table1[],5,FALSE)</f>
        <v>72</v>
      </c>
      <c r="H7" s="15">
        <f>VLOOKUP(B7,Table1[],4,FALSE)</f>
        <v>10.78</v>
      </c>
      <c r="I7" s="16">
        <v>28</v>
      </c>
      <c r="J7" s="17"/>
      <c r="K7" s="18"/>
      <c r="L7" s="19"/>
      <c r="M7" s="20"/>
      <c r="N7" s="19"/>
      <c r="O7" s="20"/>
      <c r="P7" s="19"/>
      <c r="Q7" s="21">
        <f>SUM(J7:P7)</f>
        <v>0</v>
      </c>
      <c r="R7" s="22">
        <f>SUM(Q7*F7)</f>
        <v>0</v>
      </c>
    </row>
    <row r="8" spans="1:18" ht="15" customHeight="1" x14ac:dyDescent="0.25">
      <c r="A8" s="194"/>
      <c r="B8" s="97" t="s">
        <v>63</v>
      </c>
      <c r="C8" s="11">
        <f>VLOOKUP(B8,'Data &amp; Table'!A4:G60,2,FALSE)</f>
        <v>6777684</v>
      </c>
      <c r="D8" s="11" t="str">
        <f>VLOOKUP(B8,Table1[],3,FALSE)</f>
        <v>72/4 oz</v>
      </c>
      <c r="E8" s="12" t="s">
        <v>22</v>
      </c>
      <c r="F8" s="23">
        <f>SUM(H8/G8)</f>
        <v>0.17486111111111111</v>
      </c>
      <c r="G8" s="14">
        <f>VLOOKUP(B8,Table1[],5,FALSE)</f>
        <v>72</v>
      </c>
      <c r="H8" s="15">
        <f>VLOOKUP(B8,Table1[],4,FALSE)</f>
        <v>12.59</v>
      </c>
      <c r="I8" s="24">
        <v>6</v>
      </c>
      <c r="J8" s="25"/>
      <c r="K8" s="26"/>
      <c r="L8" s="27"/>
      <c r="M8" s="28"/>
      <c r="N8" s="27"/>
      <c r="O8" s="28"/>
      <c r="P8" s="27"/>
      <c r="Q8" s="29">
        <f t="shared" ref="Q8:Q15" si="3">SUM(J8:P8)</f>
        <v>0</v>
      </c>
      <c r="R8" s="30">
        <f t="shared" ref="R8:R15" si="4">SUM(Q8*F8)</f>
        <v>0</v>
      </c>
    </row>
    <row r="9" spans="1:18" ht="15" hidden="1" customHeight="1" x14ac:dyDescent="0.25">
      <c r="A9" s="194"/>
      <c r="B9" s="97" t="s">
        <v>49</v>
      </c>
      <c r="C9" s="11">
        <f>VLOOKUP(B9,'Data &amp; Table'!A5:G61,2,FALSE)</f>
        <v>26051</v>
      </c>
      <c r="D9" s="11" t="str">
        <f>VLOOKUP(B9,Table1[],3,FALSE)</f>
        <v>50 ct</v>
      </c>
      <c r="E9" s="12" t="s">
        <v>22</v>
      </c>
      <c r="F9" s="23">
        <f t="shared" ref="F9:F15" si="5">SUM(H9/G9)</f>
        <v>0.25</v>
      </c>
      <c r="G9" s="14">
        <f>VLOOKUP(B9,Table1[],5,FALSE)</f>
        <v>50</v>
      </c>
      <c r="H9" s="15">
        <f>VLOOKUP(B9,Table1[],4,FALSE)</f>
        <v>12.5</v>
      </c>
      <c r="I9" s="24"/>
      <c r="J9" s="25"/>
      <c r="K9" s="26"/>
      <c r="L9" s="27"/>
      <c r="M9" s="28"/>
      <c r="N9" s="27"/>
      <c r="O9" s="28"/>
      <c r="P9" s="27"/>
      <c r="Q9" s="29">
        <f t="shared" si="3"/>
        <v>0</v>
      </c>
      <c r="R9" s="30">
        <f t="shared" si="4"/>
        <v>0</v>
      </c>
    </row>
    <row r="10" spans="1:18" ht="15" customHeight="1" x14ac:dyDescent="0.25">
      <c r="A10" s="194"/>
      <c r="B10" s="97" t="s">
        <v>71</v>
      </c>
      <c r="C10" s="11">
        <f>VLOOKUP(B10,'Data &amp; Table'!A6:G62,2,FALSE)</f>
        <v>26068</v>
      </c>
      <c r="D10" s="11" t="str">
        <f>VLOOKUP(B10,Table1[],3,FALSE)</f>
        <v>50 ct</v>
      </c>
      <c r="E10" s="12" t="s">
        <v>22</v>
      </c>
      <c r="F10" s="23">
        <f t="shared" si="5"/>
        <v>0.24600000000000002</v>
      </c>
      <c r="G10" s="14">
        <f>VLOOKUP(B10,Table1[],5,FALSE)</f>
        <v>50</v>
      </c>
      <c r="H10" s="15">
        <f>VLOOKUP(B10,Table1[],4,FALSE)</f>
        <v>12.3</v>
      </c>
      <c r="I10" s="24">
        <v>14</v>
      </c>
      <c r="J10" s="25"/>
      <c r="K10" s="26"/>
      <c r="L10" s="27"/>
      <c r="M10" s="28"/>
      <c r="N10" s="27"/>
      <c r="O10" s="28"/>
      <c r="P10" s="27"/>
      <c r="Q10" s="29">
        <f t="shared" si="3"/>
        <v>0</v>
      </c>
      <c r="R10" s="30">
        <f t="shared" si="4"/>
        <v>0</v>
      </c>
    </row>
    <row r="11" spans="1:18" ht="15" customHeight="1" x14ac:dyDescent="0.25">
      <c r="A11" s="194"/>
      <c r="B11" s="97" t="s">
        <v>56</v>
      </c>
      <c r="C11" s="11">
        <f>VLOOKUP(B11,'Data &amp; Table'!A7:G63,2,FALSE)</f>
        <v>3598703</v>
      </c>
      <c r="D11" s="11" t="str">
        <f>VLOOKUP(B11,Table1[],3,FALSE)</f>
        <v>48/8 oz</v>
      </c>
      <c r="E11" s="12" t="s">
        <v>22</v>
      </c>
      <c r="F11" s="23">
        <f t="shared" si="5"/>
        <v>0.26041666666666669</v>
      </c>
      <c r="G11" s="14">
        <f>VLOOKUP(B11,Table1[],5,FALSE)</f>
        <v>48</v>
      </c>
      <c r="H11" s="15">
        <f>VLOOKUP(B11,Table1[],4,FALSE)</f>
        <v>12.5</v>
      </c>
      <c r="I11" s="24">
        <v>18</v>
      </c>
      <c r="J11" s="25"/>
      <c r="K11" s="26"/>
      <c r="L11" s="27"/>
      <c r="M11" s="28"/>
      <c r="N11" s="27"/>
      <c r="O11" s="28"/>
      <c r="P11" s="27"/>
      <c r="Q11" s="29">
        <f t="shared" si="3"/>
        <v>0</v>
      </c>
      <c r="R11" s="30">
        <f t="shared" si="4"/>
        <v>0</v>
      </c>
    </row>
    <row r="12" spans="1:18" ht="15" customHeight="1" x14ac:dyDescent="0.25">
      <c r="A12" s="194"/>
      <c r="B12" s="98" t="s">
        <v>76</v>
      </c>
      <c r="C12" s="11">
        <f>VLOOKUP(B12,'Data &amp; Table'!A8:G64,2,FALSE)</f>
        <v>3598737</v>
      </c>
      <c r="D12" s="11" t="str">
        <f>VLOOKUP(B12,Table1[],3,FALSE)</f>
        <v>48/8 oz</v>
      </c>
      <c r="E12" s="12" t="s">
        <v>22</v>
      </c>
      <c r="F12" s="23">
        <f t="shared" si="5"/>
        <v>0.26041666666666669</v>
      </c>
      <c r="G12" s="14">
        <f>VLOOKUP(B12,Table1[],5,FALSE)</f>
        <v>48</v>
      </c>
      <c r="H12" s="15">
        <f>VLOOKUP(B12,Table1[],4,FALSE)</f>
        <v>12.5</v>
      </c>
      <c r="I12" s="24">
        <v>18</v>
      </c>
      <c r="J12" s="25"/>
      <c r="K12" s="26"/>
      <c r="L12" s="27"/>
      <c r="M12" s="28"/>
      <c r="N12" s="27"/>
      <c r="O12" s="28"/>
      <c r="P12" s="27"/>
      <c r="Q12" s="29">
        <f t="shared" si="3"/>
        <v>0</v>
      </c>
      <c r="R12" s="30">
        <f t="shared" si="4"/>
        <v>0</v>
      </c>
    </row>
    <row r="13" spans="1:18" ht="15" hidden="1" customHeight="1" x14ac:dyDescent="0.25">
      <c r="A13" s="194"/>
      <c r="B13" s="98" t="s">
        <v>58</v>
      </c>
      <c r="C13" s="11">
        <f>VLOOKUP(B13,'Data &amp; Table'!A9:G65,2,FALSE)</f>
        <v>1886316</v>
      </c>
      <c r="D13" s="11" t="str">
        <f>VLOOKUP(B13,Table1[],3,FALSE)</f>
        <v>6/28 ct</v>
      </c>
      <c r="E13" s="12" t="s">
        <v>22</v>
      </c>
      <c r="F13" s="23">
        <f t="shared" si="5"/>
        <v>0.10327380952380953</v>
      </c>
      <c r="G13" s="14">
        <f>VLOOKUP(B13,Table1[],5,FALSE)</f>
        <v>168</v>
      </c>
      <c r="H13" s="15">
        <f>VLOOKUP(B13,Table1[],4,FALSE)</f>
        <v>17.350000000000001</v>
      </c>
      <c r="I13" s="24"/>
      <c r="J13" s="25"/>
      <c r="K13" s="26"/>
      <c r="L13" s="27"/>
      <c r="M13" s="28"/>
      <c r="N13" s="27"/>
      <c r="O13" s="28"/>
      <c r="P13" s="27"/>
      <c r="Q13" s="29">
        <f t="shared" si="3"/>
        <v>0</v>
      </c>
      <c r="R13" s="30">
        <f t="shared" si="4"/>
        <v>0</v>
      </c>
    </row>
    <row r="14" spans="1:18" ht="15" customHeight="1" x14ac:dyDescent="0.25">
      <c r="A14" s="194"/>
      <c r="B14" s="98" t="s">
        <v>59</v>
      </c>
      <c r="C14" s="11">
        <f>VLOOKUP(B14,'Data &amp; Table'!A10:G66,2,FALSE)</f>
        <v>4716920</v>
      </c>
      <c r="D14" s="11" t="str">
        <f>VLOOKUP(B14,Table1[],3,FALSE)</f>
        <v>6/28 ct</v>
      </c>
      <c r="E14" s="12" t="s">
        <v>22</v>
      </c>
      <c r="F14" s="23">
        <f t="shared" si="5"/>
        <v>0.10886904761904762</v>
      </c>
      <c r="G14" s="14">
        <f>VLOOKUP(B14,Table1[],5,FALSE)</f>
        <v>168</v>
      </c>
      <c r="H14" s="15">
        <f>VLOOKUP(B14,Table1[],4,FALSE)</f>
        <v>18.29</v>
      </c>
      <c r="I14" s="24">
        <v>6</v>
      </c>
      <c r="J14" s="25"/>
      <c r="K14" s="26"/>
      <c r="L14" s="27"/>
      <c r="M14" s="28"/>
      <c r="N14" s="27"/>
      <c r="O14" s="28"/>
      <c r="P14" s="27"/>
      <c r="Q14" s="29">
        <f t="shared" si="3"/>
        <v>0</v>
      </c>
      <c r="R14" s="30">
        <f t="shared" si="4"/>
        <v>0</v>
      </c>
    </row>
    <row r="15" spans="1:18" ht="15" customHeight="1" thickBot="1" x14ac:dyDescent="0.3">
      <c r="A15" s="194"/>
      <c r="B15" s="98" t="s">
        <v>72</v>
      </c>
      <c r="C15" s="11">
        <f>VLOOKUP(B15,'Data &amp; Table'!A11:G67,2,FALSE)</f>
        <v>4046330</v>
      </c>
      <c r="D15" s="11" t="str">
        <f>VLOOKUP(B15,Table1[],3,FALSE)</f>
        <v>1000 ct</v>
      </c>
      <c r="E15" s="12" t="s">
        <v>22</v>
      </c>
      <c r="F15" s="23">
        <f t="shared" si="5"/>
        <v>3.8869999999999995E-2</v>
      </c>
      <c r="G15" s="14">
        <f>VLOOKUP(B15,Table1[],5,FALSE)</f>
        <v>1000</v>
      </c>
      <c r="H15" s="15">
        <f>VLOOKUP(B15,Table1[],4,FALSE)</f>
        <v>38.869999999999997</v>
      </c>
      <c r="I15" s="24">
        <v>13</v>
      </c>
      <c r="J15" s="25"/>
      <c r="K15" s="26"/>
      <c r="L15" s="27"/>
      <c r="M15" s="28"/>
      <c r="N15" s="27"/>
      <c r="O15" s="28"/>
      <c r="P15" s="27"/>
      <c r="Q15" s="29">
        <f t="shared" si="3"/>
        <v>0</v>
      </c>
      <c r="R15" s="30">
        <f t="shared" si="4"/>
        <v>0</v>
      </c>
    </row>
    <row r="16" spans="1:18" ht="15" customHeight="1" thickBot="1" x14ac:dyDescent="0.3">
      <c r="A16" s="194"/>
      <c r="B16" s="224" t="s">
        <v>13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9"/>
      <c r="R16" s="38"/>
    </row>
    <row r="17" spans="1:18" ht="15" hidden="1" customHeight="1" x14ac:dyDescent="0.25">
      <c r="A17" s="194"/>
      <c r="B17" s="79" t="s">
        <v>54</v>
      </c>
      <c r="C17" s="39">
        <f>VLOOKUP(B17,'Data &amp; Table'!A3:G59,2,FALSE)</f>
        <v>7913403</v>
      </c>
      <c r="D17" s="11" t="str">
        <f>VLOOKUP(B17,Table1[],3,FALSE)</f>
        <v>8/10 ct</v>
      </c>
      <c r="E17" s="39" t="s">
        <v>22</v>
      </c>
      <c r="F17" s="13">
        <f>SUM(H17/G17)</f>
        <v>6.3312499999999998</v>
      </c>
      <c r="G17" s="40">
        <f>VLOOKUP(B17,Table1[],5,FALSE)</f>
        <v>8</v>
      </c>
      <c r="H17" s="41">
        <f>VLOOKUP(B17,Table1[],4,FALSE)</f>
        <v>50.65</v>
      </c>
      <c r="I17" s="42"/>
      <c r="J17" s="17"/>
      <c r="K17" s="43"/>
      <c r="L17" s="19"/>
      <c r="M17" s="44"/>
      <c r="N17" s="19"/>
      <c r="O17" s="44"/>
      <c r="P17" s="19"/>
      <c r="Q17" s="29">
        <f t="shared" ref="Q17:Q19" si="6">SUM(J17:P17)</f>
        <v>0</v>
      </c>
      <c r="R17" s="22">
        <f t="shared" ref="R17:R20" si="7">SUM(Q17*F17)</f>
        <v>0</v>
      </c>
    </row>
    <row r="18" spans="1:18" ht="15" customHeight="1" thickBot="1" x14ac:dyDescent="0.3">
      <c r="A18" s="194"/>
      <c r="B18" s="79" t="s">
        <v>53</v>
      </c>
      <c r="C18" s="39">
        <f>VLOOKUP(B18,'Data &amp; Table'!A4:G60,2,FALSE)</f>
        <v>7887268</v>
      </c>
      <c r="D18" s="11" t="str">
        <f>VLOOKUP(B18,Table1[],3,FALSE)</f>
        <v>16/10 ct</v>
      </c>
      <c r="E18" s="39" t="s">
        <v>22</v>
      </c>
      <c r="F18" s="23">
        <f t="shared" ref="F18:F20" si="8">SUM(H18/G18)</f>
        <v>5.3875000000000002</v>
      </c>
      <c r="G18" s="40">
        <f>VLOOKUP(B18,Table1[],5,FALSE)</f>
        <v>16</v>
      </c>
      <c r="H18" s="41">
        <f>VLOOKUP(B18,Table1[],4,FALSE)</f>
        <v>86.2</v>
      </c>
      <c r="I18" s="45" t="s">
        <v>164</v>
      </c>
      <c r="J18" s="25"/>
      <c r="K18" s="46"/>
      <c r="L18" s="27"/>
      <c r="M18" s="47"/>
      <c r="N18" s="27"/>
      <c r="O18" s="47"/>
      <c r="P18" s="27"/>
      <c r="Q18" s="29">
        <f t="shared" si="6"/>
        <v>0</v>
      </c>
      <c r="R18" s="30">
        <f t="shared" si="7"/>
        <v>0</v>
      </c>
    </row>
    <row r="19" spans="1:18" ht="15" hidden="1" customHeight="1" x14ac:dyDescent="0.25">
      <c r="A19" s="194"/>
      <c r="B19" s="79" t="s">
        <v>77</v>
      </c>
      <c r="C19" s="39">
        <f>VLOOKUP(B19,'Data &amp; Table'!A5:G61,2,FALSE)</f>
        <v>2216045</v>
      </c>
      <c r="D19" s="11" t="str">
        <f>VLOOKUP(B19,Table1[],3,FALSE)</f>
        <v>2 ct</v>
      </c>
      <c r="E19" s="39" t="s">
        <v>22</v>
      </c>
      <c r="F19" s="23">
        <f t="shared" si="8"/>
        <v>34.340000000000003</v>
      </c>
      <c r="G19" s="40">
        <f>VLOOKUP(B19,Table1[],5,FALSE)</f>
        <v>2</v>
      </c>
      <c r="H19" s="41">
        <f>VLOOKUP(B19,Table1[],4,FALSE)</f>
        <v>68.680000000000007</v>
      </c>
      <c r="I19" s="45"/>
      <c r="J19" s="25"/>
      <c r="K19" s="46"/>
      <c r="L19" s="27"/>
      <c r="M19" s="47"/>
      <c r="N19" s="27"/>
      <c r="O19" s="47"/>
      <c r="P19" s="27"/>
      <c r="Q19" s="29">
        <f t="shared" si="6"/>
        <v>0</v>
      </c>
      <c r="R19" s="30">
        <f t="shared" si="7"/>
        <v>0</v>
      </c>
    </row>
    <row r="20" spans="1:18" ht="15" hidden="1" customHeight="1" thickBot="1" x14ac:dyDescent="0.3">
      <c r="A20" s="194"/>
      <c r="B20" s="79" t="s">
        <v>78</v>
      </c>
      <c r="C20" s="39">
        <f>VLOOKUP(B20,'Data &amp; Table'!A6:G62,2,FALSE)</f>
        <v>2843104</v>
      </c>
      <c r="D20" s="11" t="str">
        <f>VLOOKUP(B20,Table1[],3,FALSE)</f>
        <v>2 ct</v>
      </c>
      <c r="E20" s="39" t="s">
        <v>22</v>
      </c>
      <c r="F20" s="23">
        <f t="shared" si="8"/>
        <v>34.93</v>
      </c>
      <c r="G20" s="40">
        <f>VLOOKUP(B20,Table1[],5,FALSE)</f>
        <v>2</v>
      </c>
      <c r="H20" s="41">
        <f>VLOOKUP(B20,Table1[],4,FALSE)</f>
        <v>69.86</v>
      </c>
      <c r="I20" s="45"/>
      <c r="J20" s="25"/>
      <c r="K20" s="46"/>
      <c r="L20" s="27"/>
      <c r="M20" s="47"/>
      <c r="N20" s="27"/>
      <c r="O20" s="47"/>
      <c r="P20" s="27"/>
      <c r="Q20" s="29">
        <f t="shared" ref="Q20:Q46" si="9">SUM(J20:P20)</f>
        <v>0</v>
      </c>
      <c r="R20" s="30">
        <f t="shared" si="7"/>
        <v>0</v>
      </c>
    </row>
    <row r="21" spans="1:18" ht="15" customHeight="1" thickBot="1" x14ac:dyDescent="0.3">
      <c r="A21" s="194"/>
      <c r="B21" s="224" t="s">
        <v>79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9"/>
      <c r="R21" s="38"/>
    </row>
    <row r="22" spans="1:18" ht="15" customHeight="1" x14ac:dyDescent="0.25">
      <c r="A22" s="194"/>
      <c r="B22" s="99" t="s">
        <v>62</v>
      </c>
      <c r="C22" s="50">
        <f>VLOOKUP(B22,'Data &amp; Table'!A3:G59,2,FALSE)</f>
        <v>7076126</v>
      </c>
      <c r="D22" s="93" t="str">
        <f>VLOOKUP(B22,Table1[],3,FALSE)</f>
        <v>72/4 oz</v>
      </c>
      <c r="E22" s="50" t="s">
        <v>22</v>
      </c>
      <c r="F22" s="51">
        <f>SUM(H22/G22)</f>
        <v>0.28611111111111115</v>
      </c>
      <c r="G22" s="52">
        <f>VLOOKUP(B22,Table1[],5,FALSE)</f>
        <v>72</v>
      </c>
      <c r="H22" s="53">
        <f>VLOOKUP(B22,Table1[],4,FALSE)</f>
        <v>20.6</v>
      </c>
      <c r="I22" s="42">
        <v>8</v>
      </c>
      <c r="J22" s="19"/>
      <c r="K22" s="44"/>
      <c r="L22" s="19"/>
      <c r="M22" s="44"/>
      <c r="N22" s="19"/>
      <c r="O22" s="44"/>
      <c r="P22" s="19"/>
      <c r="Q22" s="21">
        <f t="shared" si="9"/>
        <v>0</v>
      </c>
      <c r="R22" s="22">
        <f t="shared" ref="R22:R30" si="10">SUM(Q22*F22)</f>
        <v>0</v>
      </c>
    </row>
    <row r="23" spans="1:18" ht="15" hidden="1" customHeight="1" x14ac:dyDescent="0.25">
      <c r="A23" s="194"/>
      <c r="B23" s="100" t="s">
        <v>26</v>
      </c>
      <c r="C23" s="50">
        <f>VLOOKUP(B23,'Data &amp; Table'!A4:G60,2,FALSE)</f>
        <v>0</v>
      </c>
      <c r="D23" s="93" t="str">
        <f>VLOOKUP(B23,Table1[],3,FALSE)</f>
        <v>1 ea</v>
      </c>
      <c r="E23" s="50" t="s">
        <v>22</v>
      </c>
      <c r="F23" s="54">
        <f t="shared" ref="F23:F30" si="11">SUM(H23/G23)</f>
        <v>2.31</v>
      </c>
      <c r="G23" s="52">
        <f>VLOOKUP(B23,Table1[],5,FALSE)</f>
        <v>1</v>
      </c>
      <c r="H23" s="53">
        <f>VLOOKUP(B23,Table1[],4,FALSE)</f>
        <v>2.31</v>
      </c>
      <c r="I23" s="45"/>
      <c r="J23" s="27"/>
      <c r="K23" s="47"/>
      <c r="L23" s="27"/>
      <c r="M23" s="47"/>
      <c r="N23" s="27"/>
      <c r="O23" s="47"/>
      <c r="P23" s="27"/>
      <c r="Q23" s="29">
        <f t="shared" si="9"/>
        <v>0</v>
      </c>
      <c r="R23" s="30">
        <f t="shared" si="10"/>
        <v>0</v>
      </c>
    </row>
    <row r="24" spans="1:18" ht="15" customHeight="1" x14ac:dyDescent="0.25">
      <c r="A24" s="194"/>
      <c r="B24" s="97" t="s">
        <v>36</v>
      </c>
      <c r="C24" s="50">
        <f>VLOOKUP(B24,'Data &amp; Table'!A5:G61,2,FALSE)</f>
        <v>3412410</v>
      </c>
      <c r="D24" s="93" t="str">
        <f>VLOOKUP(B24,Table1[],3,FALSE)</f>
        <v>48 ct</v>
      </c>
      <c r="E24" s="50" t="s">
        <v>22</v>
      </c>
      <c r="F24" s="54">
        <f t="shared" si="11"/>
        <v>0.32645833333333335</v>
      </c>
      <c r="G24" s="52">
        <f>VLOOKUP(B24,Table1[],5,FALSE)</f>
        <v>48</v>
      </c>
      <c r="H24" s="53">
        <f>VLOOKUP(B24,Table1[],4,FALSE)</f>
        <v>15.67</v>
      </c>
      <c r="I24" s="45">
        <v>24</v>
      </c>
      <c r="J24" s="27"/>
      <c r="K24" s="47"/>
      <c r="L24" s="27"/>
      <c r="M24" s="47"/>
      <c r="N24" s="27"/>
      <c r="O24" s="47"/>
      <c r="P24" s="27"/>
      <c r="Q24" s="29">
        <f t="shared" si="9"/>
        <v>0</v>
      </c>
      <c r="R24" s="30">
        <f t="shared" si="10"/>
        <v>0</v>
      </c>
    </row>
    <row r="25" spans="1:18" ht="15" hidden="1" customHeight="1" x14ac:dyDescent="0.25">
      <c r="A25" s="194"/>
      <c r="B25" s="101" t="s">
        <v>68</v>
      </c>
      <c r="C25" s="50">
        <f>VLOOKUP(B25,'Data &amp; Table'!A6:G62,2,FALSE)</f>
        <v>6216725</v>
      </c>
      <c r="D25" s="93" t="str">
        <f>VLOOKUP(B25,Table1[],3,FALSE)</f>
        <v>48 ct</v>
      </c>
      <c r="E25" s="50" t="s">
        <v>22</v>
      </c>
      <c r="F25" s="54">
        <f t="shared" si="11"/>
        <v>0.36791666666666667</v>
      </c>
      <c r="G25" s="52">
        <f>VLOOKUP(B25,Table1[],5,FALSE)</f>
        <v>48</v>
      </c>
      <c r="H25" s="53">
        <f>VLOOKUP(B25,Table1[],4,FALSE)</f>
        <v>17.66</v>
      </c>
      <c r="I25" s="45"/>
      <c r="J25" s="27"/>
      <c r="K25" s="47"/>
      <c r="L25" s="27"/>
      <c r="M25" s="47"/>
      <c r="N25" s="27"/>
      <c r="O25" s="47"/>
      <c r="P25" s="27"/>
      <c r="Q25" s="29">
        <f t="shared" si="9"/>
        <v>0</v>
      </c>
      <c r="R25" s="30">
        <f t="shared" si="10"/>
        <v>0</v>
      </c>
    </row>
    <row r="26" spans="1:18" ht="15" hidden="1" customHeight="1" x14ac:dyDescent="0.25">
      <c r="A26" s="194"/>
      <c r="B26" s="101" t="s">
        <v>70</v>
      </c>
      <c r="C26" s="50">
        <f>VLOOKUP(B26,'Data &amp; Table'!A7:G63,2,FALSE)</f>
        <v>6216709</v>
      </c>
      <c r="D26" s="93" t="str">
        <f>VLOOKUP(B26,Table1[],3,FALSE)</f>
        <v>48 ct</v>
      </c>
      <c r="E26" s="50" t="s">
        <v>22</v>
      </c>
      <c r="F26" s="54">
        <f t="shared" si="11"/>
        <v>0.36791666666666667</v>
      </c>
      <c r="G26" s="52">
        <f>VLOOKUP(B26,Table1[],5,FALSE)</f>
        <v>48</v>
      </c>
      <c r="H26" s="53">
        <f>VLOOKUP(B26,Table1[],4,FALSE)</f>
        <v>17.66</v>
      </c>
      <c r="I26" s="45"/>
      <c r="J26" s="27"/>
      <c r="K26" s="47"/>
      <c r="L26" s="27"/>
      <c r="M26" s="47"/>
      <c r="N26" s="27"/>
      <c r="O26" s="47"/>
      <c r="P26" s="27"/>
      <c r="Q26" s="29">
        <f t="shared" si="9"/>
        <v>0</v>
      </c>
      <c r="R26" s="30">
        <f t="shared" si="10"/>
        <v>0</v>
      </c>
    </row>
    <row r="27" spans="1:18" ht="15" hidden="1" customHeight="1" x14ac:dyDescent="0.25">
      <c r="A27" s="194"/>
      <c r="B27" s="101" t="s">
        <v>69</v>
      </c>
      <c r="C27" s="50">
        <f>VLOOKUP(B27,'Data &amp; Table'!A8:G64,2,FALSE)</f>
        <v>0</v>
      </c>
      <c r="D27" s="93">
        <f>VLOOKUP(B27,Table1[],3,FALSE)</f>
        <v>0</v>
      </c>
      <c r="E27" s="50" t="s">
        <v>22</v>
      </c>
      <c r="F27" s="54">
        <f t="shared" si="11"/>
        <v>0.19</v>
      </c>
      <c r="G27" s="52">
        <f>VLOOKUP(B27,Table1[],5,FALSE)</f>
        <v>1</v>
      </c>
      <c r="H27" s="53">
        <f>VLOOKUP(B27,Table1[],4,FALSE)</f>
        <v>0.19</v>
      </c>
      <c r="I27" s="45"/>
      <c r="J27" s="27"/>
      <c r="K27" s="47"/>
      <c r="L27" s="27"/>
      <c r="M27" s="47"/>
      <c r="N27" s="27"/>
      <c r="O27" s="47"/>
      <c r="P27" s="27"/>
      <c r="Q27" s="29">
        <f t="shared" si="9"/>
        <v>0</v>
      </c>
      <c r="R27" s="30">
        <f t="shared" si="10"/>
        <v>0</v>
      </c>
    </row>
    <row r="28" spans="1:18" ht="15" customHeight="1" x14ac:dyDescent="0.25">
      <c r="A28" s="194"/>
      <c r="B28" s="102" t="s">
        <v>43</v>
      </c>
      <c r="C28" s="50">
        <f>VLOOKUP(B28,'Data &amp; Table'!A9:G65,2,FALSE)</f>
        <v>1666163</v>
      </c>
      <c r="D28" s="93" t="str">
        <f>VLOOKUP(B28,Table1[],3,FALSE)</f>
        <v>48 ct</v>
      </c>
      <c r="E28" s="50" t="s">
        <v>22</v>
      </c>
      <c r="F28" s="54">
        <f t="shared" si="11"/>
        <v>0.31708333333333333</v>
      </c>
      <c r="G28" s="52">
        <f>VLOOKUP(B28,Table1[],5,FALSE)</f>
        <v>48</v>
      </c>
      <c r="H28" s="53">
        <f>VLOOKUP(B28,Table1[],4,FALSE)</f>
        <v>15.22</v>
      </c>
      <c r="I28" s="45">
        <v>24</v>
      </c>
      <c r="J28" s="27"/>
      <c r="K28" s="47"/>
      <c r="L28" s="27"/>
      <c r="M28" s="47"/>
      <c r="N28" s="27"/>
      <c r="O28" s="47"/>
      <c r="P28" s="27"/>
      <c r="Q28" s="29">
        <f t="shared" si="9"/>
        <v>0</v>
      </c>
      <c r="R28" s="30">
        <f t="shared" si="10"/>
        <v>0</v>
      </c>
    </row>
    <row r="29" spans="1:18" ht="15" hidden="1" customHeight="1" x14ac:dyDescent="0.25">
      <c r="A29" s="194"/>
      <c r="B29" s="101" t="s">
        <v>47</v>
      </c>
      <c r="C29" s="50">
        <f>VLOOKUP(B29,'Data &amp; Table'!A10:G66,2,FALSE)</f>
        <v>0</v>
      </c>
      <c r="D29" s="93">
        <f>VLOOKUP(B29,Table1[],3,FALSE)</f>
        <v>0</v>
      </c>
      <c r="E29" s="50" t="s">
        <v>22</v>
      </c>
      <c r="F29" s="54">
        <f t="shared" si="11"/>
        <v>0.8</v>
      </c>
      <c r="G29" s="52">
        <f>VLOOKUP(B29,Table1[],5,FALSE)</f>
        <v>1</v>
      </c>
      <c r="H29" s="53">
        <f>VLOOKUP(B29,Table1[],4,FALSE)</f>
        <v>0.8</v>
      </c>
      <c r="I29" s="45"/>
      <c r="J29" s="27"/>
      <c r="K29" s="47"/>
      <c r="L29" s="27"/>
      <c r="M29" s="47"/>
      <c r="N29" s="27"/>
      <c r="O29" s="47"/>
      <c r="P29" s="27"/>
      <c r="Q29" s="29">
        <f t="shared" si="9"/>
        <v>0</v>
      </c>
      <c r="R29" s="30">
        <f t="shared" si="10"/>
        <v>0</v>
      </c>
    </row>
    <row r="30" spans="1:18" ht="15" customHeight="1" thickBot="1" x14ac:dyDescent="0.3">
      <c r="A30" s="194"/>
      <c r="B30" s="102" t="s">
        <v>48</v>
      </c>
      <c r="C30" s="50">
        <f>VLOOKUP(B30,'Data &amp; Table'!A11:G67,2,FALSE)</f>
        <v>8759060</v>
      </c>
      <c r="D30" s="93" t="str">
        <f>VLOOKUP(B30,Table1[],3,FALSE)</f>
        <v>48 ct</v>
      </c>
      <c r="E30" s="50" t="s">
        <v>22</v>
      </c>
      <c r="F30" s="54">
        <f t="shared" si="11"/>
        <v>0.30437500000000001</v>
      </c>
      <c r="G30" s="52">
        <f>VLOOKUP(B30,Table1[],5,FALSE)</f>
        <v>48</v>
      </c>
      <c r="H30" s="53">
        <f>VLOOKUP(B30,Table1[],4,FALSE)</f>
        <v>14.61</v>
      </c>
      <c r="I30" s="45">
        <v>6</v>
      </c>
      <c r="J30" s="27"/>
      <c r="K30" s="47"/>
      <c r="L30" s="27"/>
      <c r="M30" s="47"/>
      <c r="N30" s="27"/>
      <c r="O30" s="47"/>
      <c r="P30" s="27"/>
      <c r="Q30" s="29">
        <f t="shared" si="9"/>
        <v>0</v>
      </c>
      <c r="R30" s="30">
        <f t="shared" si="10"/>
        <v>0</v>
      </c>
    </row>
    <row r="31" spans="1:18" ht="15" customHeight="1" thickBot="1" x14ac:dyDescent="0.3">
      <c r="A31" s="194"/>
      <c r="B31" s="224" t="s">
        <v>14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9"/>
      <c r="R31" s="38"/>
    </row>
    <row r="32" spans="1:18" ht="15" customHeight="1" x14ac:dyDescent="0.25">
      <c r="A32" s="194"/>
      <c r="B32" s="102" t="s">
        <v>75</v>
      </c>
      <c r="C32" s="50">
        <f>VLOOKUP(B32,Table1[],2,FALSE)</f>
        <v>8328668</v>
      </c>
      <c r="D32" s="93" t="str">
        <f>VLOOKUP(B32,Table1[],3,FALSE)</f>
        <v>384 ct</v>
      </c>
      <c r="E32" s="50" t="s">
        <v>22</v>
      </c>
      <c r="F32" s="51">
        <f>SUM(H32/G32)</f>
        <v>3.3385416666666667E-2</v>
      </c>
      <c r="G32" s="56">
        <f>VLOOKUP(B32,Table1[],5,FALSE)</f>
        <v>384</v>
      </c>
      <c r="H32" s="53">
        <f>VLOOKUP(B32,Table1[],4,FALSE)</f>
        <v>12.82</v>
      </c>
      <c r="I32" s="42">
        <v>16</v>
      </c>
      <c r="J32" s="19"/>
      <c r="K32" s="44"/>
      <c r="L32" s="19"/>
      <c r="M32" s="44"/>
      <c r="N32" s="19"/>
      <c r="O32" s="44"/>
      <c r="P32" s="19"/>
      <c r="Q32" s="21">
        <f t="shared" si="9"/>
        <v>0</v>
      </c>
      <c r="R32" s="22">
        <f>SUM(Q32*F32)</f>
        <v>0</v>
      </c>
    </row>
    <row r="33" spans="1:18" ht="15" hidden="1" customHeight="1" x14ac:dyDescent="0.25">
      <c r="A33" s="194"/>
      <c r="B33" s="102" t="s">
        <v>65</v>
      </c>
      <c r="C33" s="50">
        <f>VLOOKUP(B33,Table1[],2,FALSE)</f>
        <v>4053468</v>
      </c>
      <c r="D33" s="93" t="str">
        <f>VLOOKUP(B33,Table1[],3,FALSE)</f>
        <v>20/50 ct</v>
      </c>
      <c r="E33" s="50" t="s">
        <v>22</v>
      </c>
      <c r="F33" s="54">
        <f t="shared" ref="F33:F46" si="12">SUM(H33/G33)</f>
        <v>4.0600000000000004E-2</v>
      </c>
      <c r="G33" s="56">
        <f>VLOOKUP(B33,Table1[],5,FALSE)</f>
        <v>1000</v>
      </c>
      <c r="H33" s="53">
        <f>VLOOKUP(B33,Table1[],4,FALSE)</f>
        <v>40.6</v>
      </c>
      <c r="I33" s="45"/>
      <c r="J33" s="27"/>
      <c r="K33" s="47"/>
      <c r="L33" s="27"/>
      <c r="M33" s="47"/>
      <c r="N33" s="27"/>
      <c r="O33" s="47"/>
      <c r="P33" s="27"/>
      <c r="Q33" s="29">
        <f t="shared" si="9"/>
        <v>0</v>
      </c>
      <c r="R33" s="30">
        <f t="shared" ref="R33:R46" si="13">SUM(Q33*F33)</f>
        <v>0</v>
      </c>
    </row>
    <row r="34" spans="1:18" ht="15" customHeight="1" x14ac:dyDescent="0.25">
      <c r="A34" s="194"/>
      <c r="B34" s="102" t="s">
        <v>50</v>
      </c>
      <c r="C34" s="50">
        <f>VLOOKUP(B34,Table1[],2,FALSE)</f>
        <v>4695292</v>
      </c>
      <c r="D34" s="93" t="str">
        <f>VLOOKUP(B34,Table1[],3,FALSE)</f>
        <v>6/50 ct</v>
      </c>
      <c r="E34" s="50" t="s">
        <v>22</v>
      </c>
      <c r="F34" s="54">
        <f t="shared" si="12"/>
        <v>9.5966666666666658E-2</v>
      </c>
      <c r="G34" s="56">
        <f>VLOOKUP(B34,Table1[],5,FALSE)</f>
        <v>300</v>
      </c>
      <c r="H34" s="53">
        <f>VLOOKUP(B34,Table1[],4,FALSE)</f>
        <v>28.79</v>
      </c>
      <c r="I34" s="45">
        <v>8</v>
      </c>
      <c r="J34" s="27"/>
      <c r="K34" s="47"/>
      <c r="L34" s="27"/>
      <c r="M34" s="47"/>
      <c r="N34" s="27"/>
      <c r="O34" s="47"/>
      <c r="P34" s="27"/>
      <c r="Q34" s="29">
        <f t="shared" si="9"/>
        <v>0</v>
      </c>
      <c r="R34" s="30">
        <f t="shared" si="13"/>
        <v>0</v>
      </c>
    </row>
    <row r="35" spans="1:18" ht="15" customHeight="1" x14ac:dyDescent="0.25">
      <c r="A35" s="194"/>
      <c r="B35" s="102" t="s">
        <v>60</v>
      </c>
      <c r="C35" s="50">
        <f>VLOOKUP(B35,Table1[],2,FALSE)</f>
        <v>6937445</v>
      </c>
      <c r="D35" s="93" t="str">
        <f>VLOOKUP(B35,Table1[],3,FALSE)</f>
        <v>200 ct</v>
      </c>
      <c r="E35" s="50" t="s">
        <v>22</v>
      </c>
      <c r="F35" s="54">
        <f t="shared" si="12"/>
        <v>7.4400000000000008E-2</v>
      </c>
      <c r="G35" s="56">
        <f>VLOOKUP(B35,Table1[],5,FALSE)</f>
        <v>200</v>
      </c>
      <c r="H35" s="53">
        <f>VLOOKUP(B35,Table1[],4,FALSE)</f>
        <v>14.88</v>
      </c>
      <c r="I35" s="45">
        <v>8</v>
      </c>
      <c r="J35" s="27"/>
      <c r="K35" s="47"/>
      <c r="L35" s="27"/>
      <c r="M35" s="47"/>
      <c r="N35" s="27"/>
      <c r="O35" s="47"/>
      <c r="P35" s="27"/>
      <c r="Q35" s="29">
        <f t="shared" si="9"/>
        <v>0</v>
      </c>
      <c r="R35" s="30">
        <f t="shared" si="13"/>
        <v>0</v>
      </c>
    </row>
    <row r="36" spans="1:18" ht="15" customHeight="1" x14ac:dyDescent="0.25">
      <c r="A36" s="194"/>
      <c r="B36" s="102" t="s">
        <v>61</v>
      </c>
      <c r="C36" s="50">
        <f>VLOOKUP(B36,Table1[],2,FALSE)</f>
        <v>4136768</v>
      </c>
      <c r="D36" s="93" t="str">
        <f>VLOOKUP(B36,Table1[],3,FALSE)</f>
        <v>1000 ct</v>
      </c>
      <c r="E36" s="50" t="s">
        <v>22</v>
      </c>
      <c r="F36" s="54">
        <f t="shared" si="12"/>
        <v>2.3809999999999998E-2</v>
      </c>
      <c r="G36" s="56">
        <f>VLOOKUP(B36,Table1[],5,FALSE)</f>
        <v>1000</v>
      </c>
      <c r="H36" s="53">
        <f>VLOOKUP(B36,Table1[],4,FALSE)</f>
        <v>23.81</v>
      </c>
      <c r="I36" s="45">
        <v>16</v>
      </c>
      <c r="J36" s="27"/>
      <c r="K36" s="47"/>
      <c r="L36" s="27"/>
      <c r="M36" s="47"/>
      <c r="N36" s="27"/>
      <c r="O36" s="47"/>
      <c r="P36" s="27"/>
      <c r="Q36" s="29">
        <f t="shared" si="9"/>
        <v>0</v>
      </c>
      <c r="R36" s="30">
        <f t="shared" si="13"/>
        <v>0</v>
      </c>
    </row>
    <row r="37" spans="1:18" ht="15" customHeight="1" x14ac:dyDescent="0.25">
      <c r="A37" s="194"/>
      <c r="B37" s="102" t="s">
        <v>80</v>
      </c>
      <c r="C37" s="50">
        <f>VLOOKUP(B37,Table1[],2,FALSE)</f>
        <v>7087133</v>
      </c>
      <c r="D37" s="93" t="str">
        <f>VLOOKUP(B37,Table1[],3,FALSE)</f>
        <v>200 ct</v>
      </c>
      <c r="E37" s="50" t="s">
        <v>22</v>
      </c>
      <c r="F37" s="54">
        <f t="shared" si="12"/>
        <v>0.17019999999999999</v>
      </c>
      <c r="G37" s="56">
        <f>VLOOKUP(B37,Table1[],5,FALSE)</f>
        <v>200</v>
      </c>
      <c r="H37" s="53">
        <f>VLOOKUP(B37,Table1[],4,FALSE)</f>
        <v>34.04</v>
      </c>
      <c r="I37" s="45">
        <v>8</v>
      </c>
      <c r="J37" s="27"/>
      <c r="K37" s="47"/>
      <c r="L37" s="27"/>
      <c r="M37" s="47"/>
      <c r="N37" s="27"/>
      <c r="O37" s="47"/>
      <c r="P37" s="27"/>
      <c r="Q37" s="29">
        <f t="shared" si="9"/>
        <v>0</v>
      </c>
      <c r="R37" s="30">
        <f t="shared" si="13"/>
        <v>0</v>
      </c>
    </row>
    <row r="38" spans="1:18" ht="15" customHeight="1" x14ac:dyDescent="0.25">
      <c r="A38" s="194"/>
      <c r="B38" s="102" t="s">
        <v>81</v>
      </c>
      <c r="C38" s="50">
        <f>VLOOKUP(B38,Table1[],2,FALSE)</f>
        <v>4879710</v>
      </c>
      <c r="D38" s="93" t="str">
        <f>VLOOKUP(B38,Table1[],3,FALSE)</f>
        <v>2000 ct</v>
      </c>
      <c r="E38" s="50" t="s">
        <v>22</v>
      </c>
      <c r="F38" s="54">
        <f t="shared" si="12"/>
        <v>6.13E-3</v>
      </c>
      <c r="G38" s="56">
        <f>VLOOKUP(B38,Table1[],5,FALSE)</f>
        <v>2000</v>
      </c>
      <c r="H38" s="53">
        <f>VLOOKUP(B38,Table1[],4,FALSE)</f>
        <v>12.26</v>
      </c>
      <c r="I38" s="45">
        <v>40</v>
      </c>
      <c r="J38" s="27"/>
      <c r="K38" s="47"/>
      <c r="L38" s="27"/>
      <c r="M38" s="47"/>
      <c r="N38" s="27"/>
      <c r="O38" s="47"/>
      <c r="P38" s="27"/>
      <c r="Q38" s="29">
        <f t="shared" si="9"/>
        <v>0</v>
      </c>
      <c r="R38" s="30">
        <f t="shared" si="13"/>
        <v>0</v>
      </c>
    </row>
    <row r="39" spans="1:18" ht="15" customHeight="1" x14ac:dyDescent="0.25">
      <c r="A39" s="194"/>
      <c r="B39" s="102" t="s">
        <v>82</v>
      </c>
      <c r="C39" s="50">
        <f>VLOOKUP(B39,Table1[],2,FALSE)</f>
        <v>6735138</v>
      </c>
      <c r="D39" s="93" t="str">
        <f>VLOOKUP(B39,Table1[],3,FALSE)</f>
        <v>200 ct</v>
      </c>
      <c r="E39" s="50" t="s">
        <v>22</v>
      </c>
      <c r="F39" s="54">
        <f t="shared" si="12"/>
        <v>6.9749999999999993E-2</v>
      </c>
      <c r="G39" s="56">
        <f>VLOOKUP(B39,Table1[],5,FALSE)</f>
        <v>200</v>
      </c>
      <c r="H39" s="53">
        <f>VLOOKUP(B39,Table1[],4,FALSE)</f>
        <v>13.95</v>
      </c>
      <c r="I39" s="45">
        <v>16</v>
      </c>
      <c r="J39" s="27"/>
      <c r="K39" s="47"/>
      <c r="L39" s="27"/>
      <c r="M39" s="47"/>
      <c r="N39" s="27"/>
      <c r="O39" s="47"/>
      <c r="P39" s="27"/>
      <c r="Q39" s="29">
        <f t="shared" si="9"/>
        <v>0</v>
      </c>
      <c r="R39" s="30">
        <f t="shared" si="13"/>
        <v>0</v>
      </c>
    </row>
    <row r="40" spans="1:18" ht="15" customHeight="1" x14ac:dyDescent="0.25">
      <c r="A40" s="194"/>
      <c r="B40" s="102" t="s">
        <v>83</v>
      </c>
      <c r="C40" s="50">
        <f>VLOOKUP(B40,Table1[],2,FALSE)</f>
        <v>6631347</v>
      </c>
      <c r="D40" s="93" t="str">
        <f>VLOOKUP(B40,Table1[],3,FALSE)</f>
        <v>600 ct</v>
      </c>
      <c r="E40" s="50" t="s">
        <v>22</v>
      </c>
      <c r="F40" s="54">
        <f t="shared" si="12"/>
        <v>3.3849999999999998E-2</v>
      </c>
      <c r="G40" s="56">
        <f>VLOOKUP(B40,Table1[],5,FALSE)</f>
        <v>600</v>
      </c>
      <c r="H40" s="53">
        <f>VLOOKUP(B40,Table1[],4,FALSE)</f>
        <v>20.309999999999999</v>
      </c>
      <c r="I40" s="45">
        <v>12</v>
      </c>
      <c r="J40" s="27"/>
      <c r="K40" s="47"/>
      <c r="L40" s="27"/>
      <c r="M40" s="47"/>
      <c r="N40" s="27"/>
      <c r="O40" s="47"/>
      <c r="P40" s="27"/>
      <c r="Q40" s="29">
        <f t="shared" si="9"/>
        <v>0</v>
      </c>
      <c r="R40" s="30">
        <f t="shared" si="13"/>
        <v>0</v>
      </c>
    </row>
    <row r="41" spans="1:18" ht="15" customHeight="1" x14ac:dyDescent="0.25">
      <c r="A41" s="194"/>
      <c r="B41" s="102" t="s">
        <v>84</v>
      </c>
      <c r="C41" s="50">
        <f>VLOOKUP(B41,Table1[],2,FALSE)</f>
        <v>4394417</v>
      </c>
      <c r="D41" s="93" t="str">
        <f>VLOOKUP(B41,Table1[],3,FALSE)</f>
        <v>500 ct</v>
      </c>
      <c r="E41" s="50" t="s">
        <v>22</v>
      </c>
      <c r="F41" s="54">
        <f t="shared" si="12"/>
        <v>1.8460000000000001E-2</v>
      </c>
      <c r="G41" s="56">
        <f>VLOOKUP(B41,Table1[],5,FALSE)</f>
        <v>500</v>
      </c>
      <c r="H41" s="53">
        <f>VLOOKUP(B41,Table1[],4,FALSE)</f>
        <v>9.23</v>
      </c>
      <c r="I41" s="45">
        <v>16</v>
      </c>
      <c r="J41" s="27"/>
      <c r="K41" s="47"/>
      <c r="L41" s="27"/>
      <c r="M41" s="47"/>
      <c r="N41" s="27"/>
      <c r="O41" s="47"/>
      <c r="P41" s="27"/>
      <c r="Q41" s="29">
        <f t="shared" si="9"/>
        <v>0</v>
      </c>
      <c r="R41" s="30">
        <f t="shared" si="13"/>
        <v>0</v>
      </c>
    </row>
    <row r="42" spans="1:18" ht="15" customHeight="1" x14ac:dyDescent="0.25">
      <c r="A42" s="194"/>
      <c r="B42" s="102" t="s">
        <v>85</v>
      </c>
      <c r="C42" s="50">
        <f>VLOOKUP(B42,Table1[],2,FALSE)</f>
        <v>210417</v>
      </c>
      <c r="D42" s="93" t="str">
        <f>VLOOKUP(B42,Table1[],3,FALSE)</f>
        <v>3/1000 ct</v>
      </c>
      <c r="E42" s="50" t="s">
        <v>22</v>
      </c>
      <c r="F42" s="54">
        <f t="shared" si="12"/>
        <v>1.04E-2</v>
      </c>
      <c r="G42" s="56">
        <f>VLOOKUP(B42,Table1[],5,FALSE)</f>
        <v>1000</v>
      </c>
      <c r="H42" s="53">
        <f>VLOOKUP(B42,Table1[],4,FALSE)</f>
        <v>10.4</v>
      </c>
      <c r="I42" s="45">
        <v>24</v>
      </c>
      <c r="J42" s="27"/>
      <c r="K42" s="47"/>
      <c r="L42" s="27"/>
      <c r="M42" s="47"/>
      <c r="N42" s="27"/>
      <c r="O42" s="47"/>
      <c r="P42" s="27"/>
      <c r="Q42" s="29">
        <f t="shared" si="9"/>
        <v>0</v>
      </c>
      <c r="R42" s="30">
        <f t="shared" si="13"/>
        <v>0</v>
      </c>
    </row>
    <row r="43" spans="1:18" ht="15" customHeight="1" x14ac:dyDescent="0.25">
      <c r="A43" s="194"/>
      <c r="B43" s="102" t="s">
        <v>86</v>
      </c>
      <c r="C43" s="50">
        <f>VLOOKUP(B43,Table1[],2,FALSE)</f>
        <v>210447</v>
      </c>
      <c r="D43" s="93" t="str">
        <f>VLOOKUP(B43,Table1[],3,FALSE)</f>
        <v>3/1000 ct</v>
      </c>
      <c r="E43" s="50" t="s">
        <v>22</v>
      </c>
      <c r="F43" s="54">
        <f t="shared" si="12"/>
        <v>6.7400000000000003E-3</v>
      </c>
      <c r="G43" s="56">
        <f>VLOOKUP(B43,Table1[],5,FALSE)</f>
        <v>1000</v>
      </c>
      <c r="H43" s="53">
        <f>VLOOKUP(B43,Table1[],4,FALSE)</f>
        <v>6.74</v>
      </c>
      <c r="I43" s="45">
        <v>24</v>
      </c>
      <c r="J43" s="34"/>
      <c r="K43" s="49"/>
      <c r="L43" s="34"/>
      <c r="M43" s="49"/>
      <c r="N43" s="34"/>
      <c r="O43" s="49"/>
      <c r="P43" s="34"/>
      <c r="Q43" s="29">
        <f t="shared" si="9"/>
        <v>0</v>
      </c>
      <c r="R43" s="30">
        <f t="shared" si="13"/>
        <v>0</v>
      </c>
    </row>
    <row r="44" spans="1:18" ht="15" customHeight="1" x14ac:dyDescent="0.25">
      <c r="A44" s="194"/>
      <c r="B44" s="102" t="s">
        <v>88</v>
      </c>
      <c r="C44" s="50">
        <f>VLOOKUP(B44,Table1[],2,FALSE)</f>
        <v>7038015</v>
      </c>
      <c r="D44" s="93" t="str">
        <f>VLOOKUP(B44,Table1[],3,FALSE)</f>
        <v>100 ct</v>
      </c>
      <c r="E44" s="50" t="s">
        <v>22</v>
      </c>
      <c r="F44" s="54">
        <f t="shared" si="12"/>
        <v>0.45659999999999995</v>
      </c>
      <c r="G44" s="56">
        <f>VLOOKUP(B44,Table1[],5,FALSE)</f>
        <v>100</v>
      </c>
      <c r="H44" s="53">
        <f>VLOOKUP(B44,Table1[],4,FALSE)</f>
        <v>45.66</v>
      </c>
      <c r="I44" s="45">
        <v>15</v>
      </c>
      <c r="J44" s="34"/>
      <c r="K44" s="49"/>
      <c r="L44" s="34"/>
      <c r="M44" s="49"/>
      <c r="N44" s="34"/>
      <c r="O44" s="49"/>
      <c r="P44" s="34"/>
      <c r="Q44" s="29">
        <f t="shared" si="9"/>
        <v>0</v>
      </c>
      <c r="R44" s="30">
        <f t="shared" si="13"/>
        <v>0</v>
      </c>
    </row>
    <row r="45" spans="1:18" ht="15" customHeight="1" thickBot="1" x14ac:dyDescent="0.3">
      <c r="A45" s="194"/>
      <c r="B45" s="102" t="s">
        <v>87</v>
      </c>
      <c r="C45" s="50">
        <f>VLOOKUP(B45,Table1[],2,FALSE)</f>
        <v>2647933</v>
      </c>
      <c r="D45" s="93" t="str">
        <f>VLOOKUP(B45,Table1[],3,FALSE)</f>
        <v>2000 ct</v>
      </c>
      <c r="E45" s="50" t="s">
        <v>22</v>
      </c>
      <c r="F45" s="54">
        <f t="shared" si="12"/>
        <v>9.1599999999999997E-3</v>
      </c>
      <c r="G45" s="56">
        <f>VLOOKUP(B45,Table1[],5,FALSE)</f>
        <v>2000</v>
      </c>
      <c r="H45" s="53">
        <f>VLOOKUP(B45,Table1[],4,FALSE)</f>
        <v>18.32</v>
      </c>
      <c r="I45" s="45">
        <v>40</v>
      </c>
      <c r="J45" s="25"/>
      <c r="K45" s="46"/>
      <c r="L45" s="25"/>
      <c r="M45" s="46"/>
      <c r="N45" s="25"/>
      <c r="O45" s="46"/>
      <c r="P45" s="25"/>
      <c r="Q45" s="29">
        <f t="shared" si="9"/>
        <v>0</v>
      </c>
      <c r="R45" s="30">
        <f t="shared" si="13"/>
        <v>0</v>
      </c>
    </row>
    <row r="46" spans="1:18" ht="15" hidden="1" customHeight="1" thickBot="1" x14ac:dyDescent="0.3">
      <c r="A46" s="194"/>
      <c r="B46" s="102" t="s">
        <v>52</v>
      </c>
      <c r="C46" s="50">
        <f>VLOOKUP(B46,Table1[],2,FALSE)</f>
        <v>4040440</v>
      </c>
      <c r="D46" s="93" t="str">
        <f>VLOOKUP(B46,Table1[],3,FALSE)</f>
        <v>24 ct</v>
      </c>
      <c r="E46" s="50" t="s">
        <v>22</v>
      </c>
      <c r="F46" s="54">
        <f t="shared" si="12"/>
        <v>0.79041666666666666</v>
      </c>
      <c r="G46" s="56">
        <f>VLOOKUP(B46,Table1[],5,FALSE)</f>
        <v>24</v>
      </c>
      <c r="H46" s="53">
        <f>VLOOKUP(B46,Table1[],4,FALSE)</f>
        <v>18.97</v>
      </c>
      <c r="I46" s="45"/>
      <c r="J46" s="25"/>
      <c r="K46" s="46"/>
      <c r="L46" s="25"/>
      <c r="M46" s="46"/>
      <c r="N46" s="25"/>
      <c r="O46" s="46"/>
      <c r="P46" s="25"/>
      <c r="Q46" s="29">
        <f t="shared" si="9"/>
        <v>0</v>
      </c>
      <c r="R46" s="30">
        <f t="shared" si="13"/>
        <v>0</v>
      </c>
    </row>
    <row r="47" spans="1:18" ht="15" customHeight="1" thickBot="1" x14ac:dyDescent="0.3">
      <c r="A47" s="194"/>
      <c r="B47" s="224" t="s">
        <v>89</v>
      </c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9"/>
      <c r="R47" s="38"/>
    </row>
    <row r="48" spans="1:18" ht="15" customHeight="1" x14ac:dyDescent="0.25">
      <c r="A48" s="194"/>
      <c r="B48" s="102" t="s">
        <v>91</v>
      </c>
      <c r="C48" s="50">
        <f>VLOOKUP(B48,Table1[],2,FALSE)</f>
        <v>9523986</v>
      </c>
      <c r="D48" s="93" t="str">
        <f>VLOOKUP(B48,Table1[],3,FALSE)</f>
        <v>96/Sli</v>
      </c>
      <c r="E48" s="50" t="s">
        <v>22</v>
      </c>
      <c r="F48" s="51">
        <f>SUM(H48/G48)</f>
        <v>0.22072916666666667</v>
      </c>
      <c r="G48" s="56">
        <f>VLOOKUP(B48,Table1[],5,FALSE)</f>
        <v>96</v>
      </c>
      <c r="H48" s="53">
        <f>VLOOKUP(B48,Table1[],4,FALSE)</f>
        <v>21.19</v>
      </c>
      <c r="I48" s="16">
        <v>6</v>
      </c>
      <c r="J48" s="57"/>
      <c r="K48" s="18"/>
      <c r="L48" s="58"/>
      <c r="M48" s="20"/>
      <c r="N48" s="58"/>
      <c r="O48" s="20"/>
      <c r="P48" s="57"/>
      <c r="Q48" s="21">
        <f t="shared" ref="Q48:Q59" si="14">SUM(J48:P48)</f>
        <v>0</v>
      </c>
      <c r="R48" s="22">
        <f t="shared" ref="R48:R59" si="15">SUM(Q48*F48)</f>
        <v>0</v>
      </c>
    </row>
    <row r="49" spans="1:18" ht="15" customHeight="1" x14ac:dyDescent="0.25">
      <c r="A49" s="194"/>
      <c r="B49" s="102" t="s">
        <v>74</v>
      </c>
      <c r="C49" s="50">
        <f>VLOOKUP(B49,Table1[],2,FALSE)</f>
        <v>9523952</v>
      </c>
      <c r="D49" s="93" t="str">
        <f>VLOOKUP(B49,Table1[],3,FALSE)</f>
        <v>96/Sli</v>
      </c>
      <c r="E49" s="50" t="s">
        <v>22</v>
      </c>
      <c r="F49" s="54">
        <f t="shared" ref="F49:F59" si="16">SUM(H49/G49)</f>
        <v>0.22750000000000001</v>
      </c>
      <c r="G49" s="56">
        <f>VLOOKUP(B49,Table1[],5,FALSE)</f>
        <v>96</v>
      </c>
      <c r="H49" s="53">
        <f>VLOOKUP(B49,Table1[],4,FALSE)</f>
        <v>21.84</v>
      </c>
      <c r="I49" s="24">
        <v>6</v>
      </c>
      <c r="J49" s="59"/>
      <c r="K49" s="26"/>
      <c r="L49" s="60"/>
      <c r="M49" s="28"/>
      <c r="N49" s="60"/>
      <c r="O49" s="28"/>
      <c r="P49" s="59"/>
      <c r="Q49" s="29">
        <f t="shared" si="14"/>
        <v>0</v>
      </c>
      <c r="R49" s="30">
        <f t="shared" si="15"/>
        <v>0</v>
      </c>
    </row>
    <row r="50" spans="1:18" ht="15" customHeight="1" x14ac:dyDescent="0.25">
      <c r="A50" s="194"/>
      <c r="B50" s="102" t="s">
        <v>51</v>
      </c>
      <c r="C50" s="50">
        <f>VLOOKUP(B50,Table1[],2,FALSE)</f>
        <v>4212221</v>
      </c>
      <c r="D50" s="93" t="str">
        <f>VLOOKUP(B50,Table1[],3,FALSE)</f>
        <v>96 ct</v>
      </c>
      <c r="E50" s="50" t="s">
        <v>22</v>
      </c>
      <c r="F50" s="54">
        <f t="shared" si="16"/>
        <v>0.40479166666666666</v>
      </c>
      <c r="G50" s="56">
        <f>VLOOKUP(B50,Table1[],5,FALSE)</f>
        <v>96</v>
      </c>
      <c r="H50" s="53">
        <f>VLOOKUP(B50,Table1[],4,FALSE)</f>
        <v>38.86</v>
      </c>
      <c r="I50" s="24">
        <v>2</v>
      </c>
      <c r="J50" s="59"/>
      <c r="K50" s="26"/>
      <c r="L50" s="60"/>
      <c r="M50" s="28"/>
      <c r="N50" s="60"/>
      <c r="O50" s="28"/>
      <c r="P50" s="59"/>
      <c r="Q50" s="29">
        <f t="shared" si="14"/>
        <v>0</v>
      </c>
      <c r="R50" s="30">
        <f t="shared" si="15"/>
        <v>0</v>
      </c>
    </row>
    <row r="51" spans="1:18" ht="15" customHeight="1" x14ac:dyDescent="0.25">
      <c r="A51" s="194"/>
      <c r="B51" s="102" t="s">
        <v>55</v>
      </c>
      <c r="C51" s="50">
        <f>VLOOKUP(B51,Table1[],2,FALSE)</f>
        <v>4044640</v>
      </c>
      <c r="D51" s="93" t="str">
        <f>VLOOKUP(B51,Table1[],3,FALSE)</f>
        <v>96 ct</v>
      </c>
      <c r="E51" s="50" t="s">
        <v>22</v>
      </c>
      <c r="F51" s="54">
        <f t="shared" si="16"/>
        <v>0.37062499999999998</v>
      </c>
      <c r="G51" s="56">
        <f>VLOOKUP(B51,Table1[],5,FALSE)</f>
        <v>96</v>
      </c>
      <c r="H51" s="53">
        <f>VLOOKUP(B51,Table1[],4,FALSE)</f>
        <v>35.58</v>
      </c>
      <c r="I51" s="24">
        <v>4</v>
      </c>
      <c r="J51" s="59"/>
      <c r="K51" s="26"/>
      <c r="L51" s="60"/>
      <c r="M51" s="28"/>
      <c r="N51" s="60"/>
      <c r="O51" s="28"/>
      <c r="P51" s="59"/>
      <c r="Q51" s="29">
        <f t="shared" si="14"/>
        <v>0</v>
      </c>
      <c r="R51" s="30">
        <f t="shared" si="15"/>
        <v>0</v>
      </c>
    </row>
    <row r="52" spans="1:18" ht="15" customHeight="1" x14ac:dyDescent="0.25">
      <c r="A52" s="194"/>
      <c r="B52" s="102" t="s">
        <v>66</v>
      </c>
      <c r="C52" s="50">
        <f>VLOOKUP(B52,Table1[],2,FALSE)</f>
        <v>4008538</v>
      </c>
      <c r="D52" s="93" t="str">
        <f>VLOOKUP(B52,Table1[],3,FALSE)</f>
        <v>500 ct</v>
      </c>
      <c r="E52" s="50" t="s">
        <v>22</v>
      </c>
      <c r="F52" s="54">
        <f t="shared" si="16"/>
        <v>3.1120000000000002E-2</v>
      </c>
      <c r="G52" s="56">
        <f>VLOOKUP(B52,Table1[],5,FALSE)</f>
        <v>500</v>
      </c>
      <c r="H52" s="53">
        <f>VLOOKUP(B52,Table1[],4,FALSE)</f>
        <v>15.56</v>
      </c>
      <c r="I52" s="24">
        <v>40</v>
      </c>
      <c r="J52" s="59"/>
      <c r="K52" s="26"/>
      <c r="L52" s="60"/>
      <c r="M52" s="28"/>
      <c r="N52" s="60"/>
      <c r="O52" s="28"/>
      <c r="P52" s="59"/>
      <c r="Q52" s="29">
        <f t="shared" si="14"/>
        <v>0</v>
      </c>
      <c r="R52" s="30">
        <f t="shared" si="15"/>
        <v>0</v>
      </c>
    </row>
    <row r="53" spans="1:18" ht="15" hidden="1" customHeight="1" x14ac:dyDescent="0.25">
      <c r="A53" s="194"/>
      <c r="B53" s="102" t="s">
        <v>67</v>
      </c>
      <c r="C53" s="50">
        <f>VLOOKUP(B53,Table1[],2,FALSE)</f>
        <v>4114914</v>
      </c>
      <c r="D53" s="93" t="str">
        <f>VLOOKUP(B53,Table1[],3,FALSE)</f>
        <v>300 ct</v>
      </c>
      <c r="E53" s="50" t="s">
        <v>22</v>
      </c>
      <c r="F53" s="54">
        <f t="shared" si="16"/>
        <v>4.1033333333333338E-2</v>
      </c>
      <c r="G53" s="56">
        <f>VLOOKUP(B53,Table1[],5,FALSE)</f>
        <v>300</v>
      </c>
      <c r="H53" s="53">
        <f>VLOOKUP(B53,Table1[],4,FALSE)</f>
        <v>12.31</v>
      </c>
      <c r="I53" s="24"/>
      <c r="J53" s="59"/>
      <c r="K53" s="26"/>
      <c r="L53" s="60"/>
      <c r="M53" s="28"/>
      <c r="N53" s="60"/>
      <c r="O53" s="28"/>
      <c r="P53" s="59"/>
      <c r="Q53" s="29">
        <f t="shared" si="14"/>
        <v>0</v>
      </c>
      <c r="R53" s="30">
        <f t="shared" si="15"/>
        <v>0</v>
      </c>
    </row>
    <row r="54" spans="1:18" ht="15" hidden="1" customHeight="1" x14ac:dyDescent="0.25">
      <c r="A54" s="194"/>
      <c r="B54" s="101" t="s">
        <v>28</v>
      </c>
      <c r="C54" s="50">
        <f>VLOOKUP(B54,Table1[],2,FALSE)</f>
        <v>1850189</v>
      </c>
      <c r="D54" s="93" t="str">
        <f>VLOOKUP(B54,Table1[],3,FALSE)</f>
        <v>4/30 ct</v>
      </c>
      <c r="E54" s="50" t="s">
        <v>22</v>
      </c>
      <c r="F54" s="54">
        <f t="shared" si="16"/>
        <v>0.23716666666666666</v>
      </c>
      <c r="G54" s="56">
        <f>VLOOKUP(B54,Table1[],5,FALSE)</f>
        <v>120</v>
      </c>
      <c r="H54" s="53">
        <f>VLOOKUP(B54,Table1[],4,FALSE)</f>
        <v>28.46</v>
      </c>
      <c r="I54" s="24"/>
      <c r="J54" s="59"/>
      <c r="K54" s="26"/>
      <c r="L54" s="60"/>
      <c r="M54" s="28"/>
      <c r="N54" s="60"/>
      <c r="O54" s="28"/>
      <c r="P54" s="59"/>
      <c r="Q54" s="29">
        <f t="shared" si="14"/>
        <v>0</v>
      </c>
      <c r="R54" s="30">
        <f t="shared" si="15"/>
        <v>0</v>
      </c>
    </row>
    <row r="55" spans="1:18" ht="15" customHeight="1" x14ac:dyDescent="0.25">
      <c r="A55" s="194"/>
      <c r="B55" s="102" t="s">
        <v>32</v>
      </c>
      <c r="C55" s="50">
        <f>VLOOKUP(B55,Table1[],2,FALSE)</f>
        <v>4307575</v>
      </c>
      <c r="D55" s="93" t="str">
        <f>VLOOKUP(B55,Table1[],3,FALSE)</f>
        <v>200 ct</v>
      </c>
      <c r="E55" s="50" t="s">
        <v>22</v>
      </c>
      <c r="F55" s="54">
        <f t="shared" si="16"/>
        <v>0.10869999999999999</v>
      </c>
      <c r="G55" s="56">
        <f>VLOOKUP(B55,Table1[],5,FALSE)</f>
        <v>200</v>
      </c>
      <c r="H55" s="53">
        <f>VLOOKUP(B55,Table1[],4,FALSE)</f>
        <v>21.74</v>
      </c>
      <c r="I55" s="24">
        <v>24</v>
      </c>
      <c r="J55" s="59"/>
      <c r="K55" s="26"/>
      <c r="L55" s="60"/>
      <c r="M55" s="28"/>
      <c r="N55" s="60"/>
      <c r="O55" s="28"/>
      <c r="P55" s="59"/>
      <c r="Q55" s="29">
        <f t="shared" si="14"/>
        <v>0</v>
      </c>
      <c r="R55" s="30">
        <f t="shared" si="15"/>
        <v>0</v>
      </c>
    </row>
    <row r="56" spans="1:18" ht="15" hidden="1" customHeight="1" x14ac:dyDescent="0.25">
      <c r="A56" s="194"/>
      <c r="B56" s="101" t="s">
        <v>34</v>
      </c>
      <c r="C56" s="50">
        <f>VLOOKUP(B56,Table1[],2,FALSE)</f>
        <v>1739663</v>
      </c>
      <c r="D56" s="93" t="str">
        <f>VLOOKUP(B56,Table1[],3,FALSE)</f>
        <v>6/50 ct</v>
      </c>
      <c r="E56" s="50" t="s">
        <v>22</v>
      </c>
      <c r="F56" s="54">
        <f t="shared" si="16"/>
        <v>0.1641</v>
      </c>
      <c r="G56" s="56">
        <f>VLOOKUP(B56,Table1[],5,FALSE)</f>
        <v>300</v>
      </c>
      <c r="H56" s="53">
        <f>VLOOKUP(B56,Table1[],4,FALSE)</f>
        <v>49.23</v>
      </c>
      <c r="I56" s="24"/>
      <c r="J56" s="59"/>
      <c r="K56" s="26"/>
      <c r="L56" s="60"/>
      <c r="M56" s="28"/>
      <c r="N56" s="60"/>
      <c r="O56" s="28"/>
      <c r="P56" s="59"/>
      <c r="Q56" s="29">
        <f t="shared" si="14"/>
        <v>0</v>
      </c>
      <c r="R56" s="30">
        <f t="shared" si="15"/>
        <v>0</v>
      </c>
    </row>
    <row r="57" spans="1:18" ht="15" customHeight="1" x14ac:dyDescent="0.25">
      <c r="A57" s="194"/>
      <c r="B57" s="102" t="s">
        <v>37</v>
      </c>
      <c r="C57" s="50">
        <f>VLOOKUP(B57,Table1[],2,FALSE)</f>
        <v>1827433</v>
      </c>
      <c r="D57" s="93" t="str">
        <f>VLOOKUP(B57,Table1[],3,FALSE)</f>
        <v>64 ct</v>
      </c>
      <c r="E57" s="50" t="s">
        <v>22</v>
      </c>
      <c r="F57" s="54">
        <f t="shared" si="16"/>
        <v>0.27124999999999999</v>
      </c>
      <c r="G57" s="56">
        <f>VLOOKUP(B57,Table1[],5,FALSE)</f>
        <v>64</v>
      </c>
      <c r="H57" s="53">
        <f>VLOOKUP(B57,Table1[],4,FALSE)</f>
        <v>17.36</v>
      </c>
      <c r="I57" s="24">
        <v>4</v>
      </c>
      <c r="J57" s="59"/>
      <c r="K57" s="26"/>
      <c r="L57" s="60"/>
      <c r="M57" s="28"/>
      <c r="N57" s="60"/>
      <c r="O57" s="28"/>
      <c r="P57" s="59"/>
      <c r="Q57" s="29">
        <f t="shared" si="14"/>
        <v>0</v>
      </c>
      <c r="R57" s="30">
        <f t="shared" si="15"/>
        <v>0</v>
      </c>
    </row>
    <row r="58" spans="1:18" ht="15" customHeight="1" x14ac:dyDescent="0.25">
      <c r="A58" s="194"/>
      <c r="B58" s="102" t="s">
        <v>52</v>
      </c>
      <c r="C58" s="50">
        <f>VLOOKUP(B58,Table1[],2,FALSE)</f>
        <v>4040440</v>
      </c>
      <c r="D58" s="93" t="str">
        <f>VLOOKUP(B58,Table1[],3,FALSE)</f>
        <v>24 ct</v>
      </c>
      <c r="E58" s="50" t="s">
        <v>22</v>
      </c>
      <c r="F58" s="54">
        <f t="shared" si="16"/>
        <v>0.79041666666666666</v>
      </c>
      <c r="G58" s="56">
        <f>VLOOKUP(B58,Table1[],5,FALSE)</f>
        <v>24</v>
      </c>
      <c r="H58" s="53">
        <f>VLOOKUP(B58,Table1[],4,FALSE)</f>
        <v>18.97</v>
      </c>
      <c r="I58" s="32">
        <v>2</v>
      </c>
      <c r="J58" s="61"/>
      <c r="K58" s="33"/>
      <c r="L58" s="62"/>
      <c r="M58" s="35"/>
      <c r="N58" s="62"/>
      <c r="O58" s="35"/>
      <c r="P58" s="61"/>
      <c r="Q58" s="29">
        <f t="shared" si="14"/>
        <v>0</v>
      </c>
      <c r="R58" s="30">
        <f t="shared" si="15"/>
        <v>0</v>
      </c>
    </row>
    <row r="59" spans="1:18" ht="15" customHeight="1" x14ac:dyDescent="0.25">
      <c r="A59" s="194"/>
      <c r="B59" s="102" t="s">
        <v>73</v>
      </c>
      <c r="C59" s="50">
        <f>VLOOKUP(B59,Table1[],2,FALSE)</f>
        <v>4013066</v>
      </c>
      <c r="D59" s="93" t="str">
        <f>VLOOKUP(B59,Table1[],3,FALSE)</f>
        <v>24 ct</v>
      </c>
      <c r="E59" s="50" t="s">
        <v>22</v>
      </c>
      <c r="F59" s="54">
        <f t="shared" si="16"/>
        <v>0.68833333333333335</v>
      </c>
      <c r="G59" s="56">
        <f>VLOOKUP(B59,Table1[],5,FALSE)</f>
        <v>24</v>
      </c>
      <c r="H59" s="53">
        <f>VLOOKUP(B59,Table1[],4,FALSE)</f>
        <v>16.52</v>
      </c>
      <c r="I59" s="32">
        <v>2</v>
      </c>
      <c r="J59" s="61"/>
      <c r="K59" s="33"/>
      <c r="L59" s="62"/>
      <c r="M59" s="35"/>
      <c r="N59" s="62"/>
      <c r="O59" s="35"/>
      <c r="P59" s="61"/>
      <c r="Q59" s="29">
        <f t="shared" si="14"/>
        <v>0</v>
      </c>
      <c r="R59" s="30">
        <f t="shared" si="15"/>
        <v>0</v>
      </c>
    </row>
    <row r="60" spans="1:18" ht="15" hidden="1" customHeight="1" thickBot="1" x14ac:dyDescent="0.3">
      <c r="A60" s="194"/>
      <c r="B60" s="224" t="s">
        <v>90</v>
      </c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81"/>
      <c r="R60" s="82"/>
    </row>
    <row r="61" spans="1:18" ht="15" hidden="1" customHeight="1" thickBot="1" x14ac:dyDescent="0.3">
      <c r="A61" s="211"/>
      <c r="B61" s="103" t="s">
        <v>44</v>
      </c>
      <c r="C61" s="83">
        <f>VLOOKUP(B61,Table1[],2,FALSE)</f>
        <v>2104998</v>
      </c>
      <c r="D61" s="94" t="str">
        <f>VLOOKUP(B61,Table1[],3,FALSE)</f>
        <v>1000 ct</v>
      </c>
      <c r="E61" s="84" t="s">
        <v>22</v>
      </c>
      <c r="F61" s="85">
        <f t="shared" ref="F61" si="17">SUM(H61/G61)</f>
        <v>6.3200000000000001E-3</v>
      </c>
      <c r="G61" s="84">
        <f>VLOOKUP(B61,Table1[],5,FALSE)</f>
        <v>1000</v>
      </c>
      <c r="H61" s="84">
        <f>VLOOKUP(B61,Table1[],4,FALSE)</f>
        <v>6.32</v>
      </c>
      <c r="I61" s="86"/>
      <c r="J61" s="87"/>
      <c r="K61" s="88"/>
      <c r="L61" s="89"/>
      <c r="M61" s="90"/>
      <c r="N61" s="89"/>
      <c r="O61" s="90"/>
      <c r="P61" s="87"/>
      <c r="Q61" s="91">
        <f t="shared" ref="Q61" si="18">SUM(J61:P61)</f>
        <v>0</v>
      </c>
      <c r="R61" s="92">
        <f t="shared" ref="R61" si="19">SUM(Q61*F61)</f>
        <v>0</v>
      </c>
    </row>
    <row r="62" spans="1:18" x14ac:dyDescent="0.25">
      <c r="Q62" s="64">
        <f>SUM(Q7:Q59)</f>
        <v>0</v>
      </c>
      <c r="R62" s="65">
        <f>SUM(R7:R59)</f>
        <v>0</v>
      </c>
    </row>
  </sheetData>
  <sheetProtection algorithmName="SHA-512" hashValue="iRrx/h2U2+793rRj49sLrRf/OVXweRUrxBVtIMeRR497nVJyj1DY8K4AtF2cZ88F6IY6ikVnh7iXdzE5nAv8pA==" saltValue="mdVYo83hmTxJJQevghe7fQ==" spinCount="100000" sheet="1" objects="1" scenarios="1"/>
  <protectedRanges>
    <protectedRange sqref="I61:P61 I7:P15 I48:P59 I22:P30 I17:P20 I32:P46" name="Range1"/>
  </protectedRanges>
  <mergeCells count="18">
    <mergeCell ref="B1:O2"/>
    <mergeCell ref="P1:P2"/>
    <mergeCell ref="Q1:Q2"/>
    <mergeCell ref="R1:R2"/>
    <mergeCell ref="I3:I4"/>
    <mergeCell ref="Q3:Q4"/>
    <mergeCell ref="R3:R4"/>
    <mergeCell ref="A3:A61"/>
    <mergeCell ref="B3:B4"/>
    <mergeCell ref="D3:D4"/>
    <mergeCell ref="E3:E4"/>
    <mergeCell ref="F3:F4"/>
    <mergeCell ref="B47:P47"/>
    <mergeCell ref="B60:P60"/>
    <mergeCell ref="B6:P6"/>
    <mergeCell ref="B16:P16"/>
    <mergeCell ref="B21:P21"/>
    <mergeCell ref="B31:P31"/>
  </mergeCells>
  <conditionalFormatting sqref="B29">
    <cfRule type="duplicateValues" dxfId="26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C17BD-AE0C-421F-AAE6-2D062A3F4705}">
  <dimension ref="A1:R62"/>
  <sheetViews>
    <sheetView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B9" sqref="A9:XFD9"/>
    </sheetView>
  </sheetViews>
  <sheetFormatPr defaultRowHeight="15" x14ac:dyDescent="0.25"/>
  <cols>
    <col min="2" max="2" width="24" style="104" customWidth="1"/>
    <col min="3" max="3" width="14.85546875" hidden="1" customWidth="1"/>
    <col min="4" max="4" width="14.85546875" style="95" hidden="1" customWidth="1"/>
    <col min="5" max="5" width="10" hidden="1" customWidth="1"/>
    <col min="6" max="6" width="10.140625" style="63" hidden="1" customWidth="1"/>
    <col min="7" max="7" width="10.140625" hidden="1" customWidth="1"/>
    <col min="8" max="8" width="9.140625" hidden="1" customWidth="1"/>
    <col min="18" max="18" width="11.7109375" customWidth="1"/>
  </cols>
  <sheetData>
    <row r="1" spans="1:18" ht="15" customHeight="1" x14ac:dyDescent="0.25">
      <c r="A1" s="1"/>
      <c r="B1" s="204" t="s">
        <v>125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26"/>
      <c r="Q1" s="200"/>
      <c r="R1" s="202"/>
    </row>
    <row r="2" spans="1:18" ht="15" customHeight="1" thickBot="1" x14ac:dyDescent="0.3">
      <c r="A2" s="80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27"/>
      <c r="Q2" s="201"/>
      <c r="R2" s="203"/>
    </row>
    <row r="3" spans="1:18" ht="15" customHeight="1" x14ac:dyDescent="0.25">
      <c r="A3" s="193" t="s">
        <v>103</v>
      </c>
      <c r="B3" s="222" t="s">
        <v>0</v>
      </c>
      <c r="C3" s="3" t="s">
        <v>1</v>
      </c>
      <c r="D3" s="214" t="s">
        <v>2</v>
      </c>
      <c r="E3" s="216" t="s">
        <v>3</v>
      </c>
      <c r="F3" s="218" t="s">
        <v>4</v>
      </c>
      <c r="G3" s="4" t="s">
        <v>5</v>
      </c>
      <c r="H3" s="4" t="s">
        <v>5</v>
      </c>
      <c r="I3" s="206" t="s">
        <v>6</v>
      </c>
      <c r="J3" s="5">
        <f>'Cover Sheet'!D5</f>
        <v>44296</v>
      </c>
      <c r="K3" s="5">
        <f t="shared" ref="K3:P3" si="0">J3+1</f>
        <v>44297</v>
      </c>
      <c r="L3" s="5">
        <f t="shared" si="0"/>
        <v>44298</v>
      </c>
      <c r="M3" s="5">
        <f t="shared" si="0"/>
        <v>44299</v>
      </c>
      <c r="N3" s="5">
        <f t="shared" si="0"/>
        <v>44300</v>
      </c>
      <c r="O3" s="5">
        <f t="shared" si="0"/>
        <v>44301</v>
      </c>
      <c r="P3" s="5">
        <f t="shared" si="0"/>
        <v>44302</v>
      </c>
      <c r="Q3" s="228" t="s">
        <v>7</v>
      </c>
      <c r="R3" s="230" t="s">
        <v>8</v>
      </c>
    </row>
    <row r="4" spans="1:18" ht="15" customHeight="1" thickBot="1" x14ac:dyDescent="0.3">
      <c r="A4" s="194"/>
      <c r="B4" s="223"/>
      <c r="C4" s="6" t="s">
        <v>9</v>
      </c>
      <c r="D4" s="215"/>
      <c r="E4" s="217"/>
      <c r="F4" s="219"/>
      <c r="G4" s="7" t="s">
        <v>10</v>
      </c>
      <c r="H4" s="7" t="s">
        <v>11</v>
      </c>
      <c r="I4" s="207"/>
      <c r="J4" s="113" t="str">
        <f>TEXT(J3,"ddd")</f>
        <v>Sat</v>
      </c>
      <c r="K4" s="113" t="str">
        <f t="shared" ref="K4:P4" si="1">TEXT(K3,"ddd")</f>
        <v>Sun</v>
      </c>
      <c r="L4" s="113" t="str">
        <f t="shared" si="1"/>
        <v>Mon</v>
      </c>
      <c r="M4" s="113" t="str">
        <f t="shared" si="1"/>
        <v>Tue</v>
      </c>
      <c r="N4" s="113" t="str">
        <f t="shared" si="1"/>
        <v>Wed</v>
      </c>
      <c r="O4" s="113" t="str">
        <f t="shared" si="1"/>
        <v>Thu</v>
      </c>
      <c r="P4" s="113" t="str">
        <f t="shared" si="1"/>
        <v>Fri</v>
      </c>
      <c r="Q4" s="229"/>
      <c r="R4" s="231"/>
    </row>
    <row r="5" spans="1:18" ht="15" hidden="1" customHeight="1" thickBot="1" x14ac:dyDescent="0.3">
      <c r="A5" s="194"/>
      <c r="B5" s="105"/>
      <c r="C5" s="105"/>
      <c r="D5" s="106"/>
      <c r="E5" s="107"/>
      <c r="F5" s="108"/>
      <c r="G5" s="109"/>
      <c r="H5" s="109"/>
      <c r="I5" s="8"/>
      <c r="J5" s="8"/>
      <c r="K5" s="8"/>
      <c r="L5" s="8"/>
      <c r="M5" s="8"/>
      <c r="N5" s="8"/>
      <c r="O5" s="8"/>
      <c r="P5" s="8"/>
      <c r="Q5" s="110"/>
      <c r="R5" s="111"/>
    </row>
    <row r="6" spans="1:18" ht="15" customHeight="1" thickBot="1" x14ac:dyDescent="0.3">
      <c r="A6" s="194"/>
      <c r="B6" s="209" t="s">
        <v>12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9"/>
      <c r="R6" s="10"/>
    </row>
    <row r="7" spans="1:18" ht="15" customHeight="1" x14ac:dyDescent="0.25">
      <c r="A7" s="194"/>
      <c r="B7" s="96" t="s">
        <v>64</v>
      </c>
      <c r="C7" s="11">
        <f>VLOOKUP(B7,'Data &amp; Table'!A3:G59,2,FALSE)</f>
        <v>5429872</v>
      </c>
      <c r="D7" s="11" t="str">
        <f>VLOOKUP(B7,Table1[],3,FALSE)</f>
        <v>72/4 oz</v>
      </c>
      <c r="E7" s="12" t="s">
        <v>22</v>
      </c>
      <c r="F7" s="13">
        <f t="shared" ref="F7" si="2">SUM(H7/G7)</f>
        <v>0.1497222222222222</v>
      </c>
      <c r="G7" s="14">
        <f>VLOOKUP(B7,Table1[],5,FALSE)</f>
        <v>72</v>
      </c>
      <c r="H7" s="15">
        <f>VLOOKUP(B7,Table1[],4,FALSE)</f>
        <v>10.78</v>
      </c>
      <c r="I7" s="16">
        <v>28</v>
      </c>
      <c r="J7" s="17"/>
      <c r="K7" s="18"/>
      <c r="L7" s="19"/>
      <c r="M7" s="20"/>
      <c r="N7" s="19"/>
      <c r="O7" s="20"/>
      <c r="P7" s="19"/>
      <c r="Q7" s="21">
        <f>SUM(J7:P7)</f>
        <v>0</v>
      </c>
      <c r="R7" s="22">
        <f>SUM(Q7*F7)</f>
        <v>0</v>
      </c>
    </row>
    <row r="8" spans="1:18" ht="15" customHeight="1" x14ac:dyDescent="0.25">
      <c r="A8" s="194"/>
      <c r="B8" s="97" t="s">
        <v>63</v>
      </c>
      <c r="C8" s="11">
        <f>VLOOKUP(B8,'Data &amp; Table'!A4:G60,2,FALSE)</f>
        <v>6777684</v>
      </c>
      <c r="D8" s="11" t="str">
        <f>VLOOKUP(B8,Table1[],3,FALSE)</f>
        <v>72/4 oz</v>
      </c>
      <c r="E8" s="12" t="s">
        <v>22</v>
      </c>
      <c r="F8" s="23">
        <f>SUM(H8/G8)</f>
        <v>0.17486111111111111</v>
      </c>
      <c r="G8" s="14">
        <f>VLOOKUP(B8,Table1[],5,FALSE)</f>
        <v>72</v>
      </c>
      <c r="H8" s="15">
        <f>VLOOKUP(B8,Table1[],4,FALSE)</f>
        <v>12.59</v>
      </c>
      <c r="I8" s="24">
        <v>30</v>
      </c>
      <c r="J8" s="25"/>
      <c r="K8" s="26"/>
      <c r="L8" s="27"/>
      <c r="M8" s="28"/>
      <c r="N8" s="27"/>
      <c r="O8" s="28"/>
      <c r="P8" s="27"/>
      <c r="Q8" s="29">
        <f t="shared" ref="Q8:Q15" si="3">SUM(J8:P8)</f>
        <v>0</v>
      </c>
      <c r="R8" s="30">
        <f t="shared" ref="R8:R15" si="4">SUM(Q8*F8)</f>
        <v>0</v>
      </c>
    </row>
    <row r="9" spans="1:18" ht="15" hidden="1" customHeight="1" x14ac:dyDescent="0.25">
      <c r="A9" s="194"/>
      <c r="B9" s="97" t="s">
        <v>49</v>
      </c>
      <c r="C9" s="11">
        <f>VLOOKUP(B9,'Data &amp; Table'!A5:G61,2,FALSE)</f>
        <v>26051</v>
      </c>
      <c r="D9" s="11" t="str">
        <f>VLOOKUP(B9,Table1[],3,FALSE)</f>
        <v>50 ct</v>
      </c>
      <c r="E9" s="12" t="s">
        <v>22</v>
      </c>
      <c r="F9" s="23">
        <f t="shared" ref="F9:F15" si="5">SUM(H9/G9)</f>
        <v>0.25</v>
      </c>
      <c r="G9" s="14">
        <f>VLOOKUP(B9,Table1[],5,FALSE)</f>
        <v>50</v>
      </c>
      <c r="H9" s="15">
        <f>VLOOKUP(B9,Table1[],4,FALSE)</f>
        <v>12.5</v>
      </c>
      <c r="I9" s="24"/>
      <c r="J9" s="25"/>
      <c r="K9" s="26"/>
      <c r="L9" s="27"/>
      <c r="M9" s="28"/>
      <c r="N9" s="27"/>
      <c r="O9" s="28"/>
      <c r="P9" s="27"/>
      <c r="Q9" s="29">
        <f t="shared" si="3"/>
        <v>0</v>
      </c>
      <c r="R9" s="30">
        <f t="shared" si="4"/>
        <v>0</v>
      </c>
    </row>
    <row r="10" spans="1:18" ht="15" customHeight="1" x14ac:dyDescent="0.25">
      <c r="A10" s="194"/>
      <c r="B10" s="97" t="s">
        <v>71</v>
      </c>
      <c r="C10" s="11">
        <f>VLOOKUP(B10,'Data &amp; Table'!A6:G62,2,FALSE)</f>
        <v>26068</v>
      </c>
      <c r="D10" s="11" t="str">
        <f>VLOOKUP(B10,Table1[],3,FALSE)</f>
        <v>50 ct</v>
      </c>
      <c r="E10" s="12" t="s">
        <v>22</v>
      </c>
      <c r="F10" s="23">
        <f t="shared" si="5"/>
        <v>0.24600000000000002</v>
      </c>
      <c r="G10" s="14">
        <f>VLOOKUP(B10,Table1[],5,FALSE)</f>
        <v>50</v>
      </c>
      <c r="H10" s="15">
        <f>VLOOKUP(B10,Table1[],4,FALSE)</f>
        <v>12.3</v>
      </c>
      <c r="I10" s="24">
        <v>17</v>
      </c>
      <c r="J10" s="25"/>
      <c r="K10" s="26"/>
      <c r="L10" s="27"/>
      <c r="M10" s="28"/>
      <c r="N10" s="27"/>
      <c r="O10" s="28"/>
      <c r="P10" s="27"/>
      <c r="Q10" s="29">
        <f t="shared" si="3"/>
        <v>0</v>
      </c>
      <c r="R10" s="30">
        <f t="shared" si="4"/>
        <v>0</v>
      </c>
    </row>
    <row r="11" spans="1:18" ht="15" customHeight="1" x14ac:dyDescent="0.25">
      <c r="A11" s="194"/>
      <c r="B11" s="97" t="s">
        <v>56</v>
      </c>
      <c r="C11" s="11">
        <f>VLOOKUP(B11,'Data &amp; Table'!A7:G63,2,FALSE)</f>
        <v>3598703</v>
      </c>
      <c r="D11" s="11" t="str">
        <f>VLOOKUP(B11,Table1[],3,FALSE)</f>
        <v>48/8 oz</v>
      </c>
      <c r="E11" s="12" t="s">
        <v>22</v>
      </c>
      <c r="F11" s="23">
        <f t="shared" si="5"/>
        <v>0.26041666666666669</v>
      </c>
      <c r="G11" s="14">
        <f>VLOOKUP(B11,Table1[],5,FALSE)</f>
        <v>48</v>
      </c>
      <c r="H11" s="15">
        <f>VLOOKUP(B11,Table1[],4,FALSE)</f>
        <v>12.5</v>
      </c>
      <c r="I11" s="24">
        <v>22</v>
      </c>
      <c r="J11" s="25"/>
      <c r="K11" s="26"/>
      <c r="L11" s="27"/>
      <c r="M11" s="28"/>
      <c r="N11" s="27"/>
      <c r="O11" s="28"/>
      <c r="P11" s="27"/>
      <c r="Q11" s="29">
        <f t="shared" si="3"/>
        <v>0</v>
      </c>
      <c r="R11" s="30">
        <f t="shared" si="4"/>
        <v>0</v>
      </c>
    </row>
    <row r="12" spans="1:18" ht="15" customHeight="1" x14ac:dyDescent="0.25">
      <c r="A12" s="194"/>
      <c r="B12" s="98" t="s">
        <v>76</v>
      </c>
      <c r="C12" s="11">
        <f>VLOOKUP(B12,'Data &amp; Table'!A8:G64,2,FALSE)</f>
        <v>3598737</v>
      </c>
      <c r="D12" s="11" t="str">
        <f>VLOOKUP(B12,Table1[],3,FALSE)</f>
        <v>48/8 oz</v>
      </c>
      <c r="E12" s="12" t="s">
        <v>22</v>
      </c>
      <c r="F12" s="23">
        <f t="shared" si="5"/>
        <v>0.26041666666666669</v>
      </c>
      <c r="G12" s="14">
        <f>VLOOKUP(B12,Table1[],5,FALSE)</f>
        <v>48</v>
      </c>
      <c r="H12" s="15">
        <f>VLOOKUP(B12,Table1[],4,FALSE)</f>
        <v>12.5</v>
      </c>
      <c r="I12" s="24">
        <v>22</v>
      </c>
      <c r="J12" s="25"/>
      <c r="K12" s="26"/>
      <c r="L12" s="27"/>
      <c r="M12" s="28"/>
      <c r="N12" s="27"/>
      <c r="O12" s="28"/>
      <c r="P12" s="27"/>
      <c r="Q12" s="29">
        <f t="shared" si="3"/>
        <v>0</v>
      </c>
      <c r="R12" s="30">
        <f t="shared" si="4"/>
        <v>0</v>
      </c>
    </row>
    <row r="13" spans="1:18" ht="15" hidden="1" customHeight="1" x14ac:dyDescent="0.25">
      <c r="A13" s="194"/>
      <c r="B13" s="98" t="s">
        <v>58</v>
      </c>
      <c r="C13" s="11">
        <f>VLOOKUP(B13,'Data &amp; Table'!A9:G65,2,FALSE)</f>
        <v>1886316</v>
      </c>
      <c r="D13" s="11" t="str">
        <f>VLOOKUP(B13,Table1[],3,FALSE)</f>
        <v>6/28 ct</v>
      </c>
      <c r="E13" s="12" t="s">
        <v>22</v>
      </c>
      <c r="F13" s="23">
        <f t="shared" si="5"/>
        <v>0.10327380952380953</v>
      </c>
      <c r="G13" s="14">
        <f>VLOOKUP(B13,Table1[],5,FALSE)</f>
        <v>168</v>
      </c>
      <c r="H13" s="15">
        <f>VLOOKUP(B13,Table1[],4,FALSE)</f>
        <v>17.350000000000001</v>
      </c>
      <c r="I13" s="24"/>
      <c r="J13" s="25"/>
      <c r="K13" s="26"/>
      <c r="L13" s="27"/>
      <c r="M13" s="28"/>
      <c r="N13" s="27"/>
      <c r="O13" s="28"/>
      <c r="P13" s="27"/>
      <c r="Q13" s="29">
        <f t="shared" si="3"/>
        <v>0</v>
      </c>
      <c r="R13" s="30">
        <f t="shared" si="4"/>
        <v>0</v>
      </c>
    </row>
    <row r="14" spans="1:18" ht="15" customHeight="1" x14ac:dyDescent="0.25">
      <c r="A14" s="194"/>
      <c r="B14" s="98" t="s">
        <v>59</v>
      </c>
      <c r="C14" s="11">
        <f>VLOOKUP(B14,'Data &amp; Table'!A10:G66,2,FALSE)</f>
        <v>4716920</v>
      </c>
      <c r="D14" s="11" t="str">
        <f>VLOOKUP(B14,Table1[],3,FALSE)</f>
        <v>6/28 ct</v>
      </c>
      <c r="E14" s="12" t="s">
        <v>22</v>
      </c>
      <c r="F14" s="23">
        <f t="shared" si="5"/>
        <v>0.10886904761904762</v>
      </c>
      <c r="G14" s="14">
        <f>VLOOKUP(B14,Table1[],5,FALSE)</f>
        <v>168</v>
      </c>
      <c r="H14" s="15">
        <f>VLOOKUP(B14,Table1[],4,FALSE)</f>
        <v>18.29</v>
      </c>
      <c r="I14" s="24">
        <v>7</v>
      </c>
      <c r="J14" s="25"/>
      <c r="K14" s="26"/>
      <c r="L14" s="27"/>
      <c r="M14" s="28"/>
      <c r="N14" s="27"/>
      <c r="O14" s="28"/>
      <c r="P14" s="27"/>
      <c r="Q14" s="29">
        <f t="shared" si="3"/>
        <v>0</v>
      </c>
      <c r="R14" s="30">
        <f t="shared" si="4"/>
        <v>0</v>
      </c>
    </row>
    <row r="15" spans="1:18" ht="15" customHeight="1" thickBot="1" x14ac:dyDescent="0.3">
      <c r="A15" s="194"/>
      <c r="B15" s="98" t="s">
        <v>72</v>
      </c>
      <c r="C15" s="11">
        <f>VLOOKUP(B15,'Data &amp; Table'!A11:G67,2,FALSE)</f>
        <v>4046330</v>
      </c>
      <c r="D15" s="11" t="str">
        <f>VLOOKUP(B15,Table1[],3,FALSE)</f>
        <v>1000 ct</v>
      </c>
      <c r="E15" s="12" t="s">
        <v>22</v>
      </c>
      <c r="F15" s="23">
        <f t="shared" si="5"/>
        <v>3.8869999999999995E-2</v>
      </c>
      <c r="G15" s="14">
        <f>VLOOKUP(B15,Table1[],5,FALSE)</f>
        <v>1000</v>
      </c>
      <c r="H15" s="15">
        <f>VLOOKUP(B15,Table1[],4,FALSE)</f>
        <v>38.869999999999997</v>
      </c>
      <c r="I15" s="24">
        <v>16</v>
      </c>
      <c r="J15" s="25"/>
      <c r="K15" s="26"/>
      <c r="L15" s="27"/>
      <c r="M15" s="28"/>
      <c r="N15" s="27"/>
      <c r="O15" s="28"/>
      <c r="P15" s="27"/>
      <c r="Q15" s="29">
        <f t="shared" si="3"/>
        <v>0</v>
      </c>
      <c r="R15" s="30">
        <f t="shared" si="4"/>
        <v>0</v>
      </c>
    </row>
    <row r="16" spans="1:18" ht="15" customHeight="1" thickBot="1" x14ac:dyDescent="0.3">
      <c r="A16" s="194"/>
      <c r="B16" s="224" t="s">
        <v>13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9"/>
      <c r="R16" s="38"/>
    </row>
    <row r="17" spans="1:18" ht="15" customHeight="1" x14ac:dyDescent="0.25">
      <c r="A17" s="194"/>
      <c r="B17" s="79" t="s">
        <v>54</v>
      </c>
      <c r="C17" s="39">
        <f>VLOOKUP(B17,'Data &amp; Table'!A3:G59,2,FALSE)</f>
        <v>7913403</v>
      </c>
      <c r="D17" s="11" t="str">
        <f>VLOOKUP(B17,Table1[],3,FALSE)</f>
        <v>8/10 ct</v>
      </c>
      <c r="E17" s="39" t="s">
        <v>22</v>
      </c>
      <c r="F17" s="13">
        <f>SUM(H17/G17)</f>
        <v>6.3312499999999998</v>
      </c>
      <c r="G17" s="40">
        <f>VLOOKUP(B17,Table1[],5,FALSE)</f>
        <v>8</v>
      </c>
      <c r="H17" s="41">
        <f>VLOOKUP(B17,Table1[],4,FALSE)</f>
        <v>50.65</v>
      </c>
      <c r="I17" s="42" t="s">
        <v>161</v>
      </c>
      <c r="J17" s="17"/>
      <c r="K17" s="43"/>
      <c r="L17" s="19"/>
      <c r="M17" s="44"/>
      <c r="N17" s="19"/>
      <c r="O17" s="44"/>
      <c r="P17" s="19"/>
      <c r="Q17" s="29">
        <f t="shared" ref="Q17:Q19" si="6">SUM(J17:P17)</f>
        <v>0</v>
      </c>
      <c r="R17" s="22">
        <f t="shared" ref="R17:R20" si="7">SUM(Q17*F17)</f>
        <v>0</v>
      </c>
    </row>
    <row r="18" spans="1:18" ht="15" customHeight="1" thickBot="1" x14ac:dyDescent="0.3">
      <c r="A18" s="194"/>
      <c r="B18" s="79" t="s">
        <v>53</v>
      </c>
      <c r="C18" s="39">
        <f>VLOOKUP(B18,'Data &amp; Table'!A4:G60,2,FALSE)</f>
        <v>7887268</v>
      </c>
      <c r="D18" s="11" t="str">
        <f>VLOOKUP(B18,Table1[],3,FALSE)</f>
        <v>16/10 ct</v>
      </c>
      <c r="E18" s="39" t="s">
        <v>22</v>
      </c>
      <c r="F18" s="23">
        <f t="shared" ref="F18:F20" si="8">SUM(H18/G18)</f>
        <v>5.3875000000000002</v>
      </c>
      <c r="G18" s="40">
        <f>VLOOKUP(B18,Table1[],5,FALSE)</f>
        <v>16</v>
      </c>
      <c r="H18" s="41">
        <f>VLOOKUP(B18,Table1[],4,FALSE)</f>
        <v>86.2</v>
      </c>
      <c r="I18" s="42" t="s">
        <v>161</v>
      </c>
      <c r="J18" s="25"/>
      <c r="K18" s="46"/>
      <c r="L18" s="27"/>
      <c r="M18" s="47"/>
      <c r="N18" s="27"/>
      <c r="O18" s="47"/>
      <c r="P18" s="27"/>
      <c r="Q18" s="29">
        <f t="shared" si="6"/>
        <v>0</v>
      </c>
      <c r="R18" s="30">
        <f t="shared" si="7"/>
        <v>0</v>
      </c>
    </row>
    <row r="19" spans="1:18" ht="15" hidden="1" customHeight="1" x14ac:dyDescent="0.25">
      <c r="A19" s="194"/>
      <c r="B19" s="79" t="s">
        <v>77</v>
      </c>
      <c r="C19" s="39">
        <f>VLOOKUP(B19,'Data &amp; Table'!A5:G61,2,FALSE)</f>
        <v>2216045</v>
      </c>
      <c r="D19" s="11" t="str">
        <f>VLOOKUP(B19,Table1[],3,FALSE)</f>
        <v>2 ct</v>
      </c>
      <c r="E19" s="39" t="s">
        <v>22</v>
      </c>
      <c r="F19" s="23">
        <f t="shared" si="8"/>
        <v>34.340000000000003</v>
      </c>
      <c r="G19" s="40">
        <f>VLOOKUP(B19,Table1[],5,FALSE)</f>
        <v>2</v>
      </c>
      <c r="H19" s="41">
        <f>VLOOKUP(B19,Table1[],4,FALSE)</f>
        <v>68.680000000000007</v>
      </c>
      <c r="I19" s="45"/>
      <c r="J19" s="25"/>
      <c r="K19" s="46"/>
      <c r="L19" s="27"/>
      <c r="M19" s="47"/>
      <c r="N19" s="27"/>
      <c r="O19" s="47"/>
      <c r="P19" s="27"/>
      <c r="Q19" s="29">
        <f t="shared" si="6"/>
        <v>0</v>
      </c>
      <c r="R19" s="30">
        <f t="shared" si="7"/>
        <v>0</v>
      </c>
    </row>
    <row r="20" spans="1:18" ht="15" hidden="1" customHeight="1" thickBot="1" x14ac:dyDescent="0.3">
      <c r="A20" s="194"/>
      <c r="B20" s="79" t="s">
        <v>78</v>
      </c>
      <c r="C20" s="39">
        <f>VLOOKUP(B20,'Data &amp; Table'!A6:G62,2,FALSE)</f>
        <v>2843104</v>
      </c>
      <c r="D20" s="11" t="str">
        <f>VLOOKUP(B20,Table1[],3,FALSE)</f>
        <v>2 ct</v>
      </c>
      <c r="E20" s="39" t="s">
        <v>22</v>
      </c>
      <c r="F20" s="23">
        <f t="shared" si="8"/>
        <v>34.93</v>
      </c>
      <c r="G20" s="40">
        <f>VLOOKUP(B20,Table1[],5,FALSE)</f>
        <v>2</v>
      </c>
      <c r="H20" s="41">
        <f>VLOOKUP(B20,Table1[],4,FALSE)</f>
        <v>69.86</v>
      </c>
      <c r="I20" s="45"/>
      <c r="J20" s="25"/>
      <c r="K20" s="46"/>
      <c r="L20" s="27"/>
      <c r="M20" s="47"/>
      <c r="N20" s="27"/>
      <c r="O20" s="47"/>
      <c r="P20" s="27"/>
      <c r="Q20" s="29">
        <f t="shared" ref="Q20:Q46" si="9">SUM(J20:P20)</f>
        <v>0</v>
      </c>
      <c r="R20" s="30">
        <f t="shared" si="7"/>
        <v>0</v>
      </c>
    </row>
    <row r="21" spans="1:18" ht="15" customHeight="1" thickBot="1" x14ac:dyDescent="0.3">
      <c r="A21" s="194"/>
      <c r="B21" s="224" t="s">
        <v>79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9"/>
      <c r="R21" s="38"/>
    </row>
    <row r="22" spans="1:18" ht="15" customHeight="1" x14ac:dyDescent="0.25">
      <c r="A22" s="194"/>
      <c r="B22" s="99" t="s">
        <v>62</v>
      </c>
      <c r="C22" s="50">
        <f>VLOOKUP(B22,'Data &amp; Table'!A3:G59,2,FALSE)</f>
        <v>7076126</v>
      </c>
      <c r="D22" s="93" t="str">
        <f>VLOOKUP(B22,Table1[],3,FALSE)</f>
        <v>72/4 oz</v>
      </c>
      <c r="E22" s="50" t="s">
        <v>22</v>
      </c>
      <c r="F22" s="51">
        <f>SUM(H22/G22)</f>
        <v>0.28611111111111115</v>
      </c>
      <c r="G22" s="52">
        <f>VLOOKUP(B22,Table1[],5,FALSE)</f>
        <v>72</v>
      </c>
      <c r="H22" s="53">
        <f>VLOOKUP(B22,Table1[],4,FALSE)</f>
        <v>20.6</v>
      </c>
      <c r="I22" s="42">
        <v>8</v>
      </c>
      <c r="J22" s="19"/>
      <c r="K22" s="44"/>
      <c r="L22" s="19"/>
      <c r="M22" s="44"/>
      <c r="N22" s="19"/>
      <c r="O22" s="44"/>
      <c r="P22" s="19"/>
      <c r="Q22" s="21">
        <f t="shared" si="9"/>
        <v>0</v>
      </c>
      <c r="R22" s="22">
        <f t="shared" ref="R22:R30" si="10">SUM(Q22*F22)</f>
        <v>0</v>
      </c>
    </row>
    <row r="23" spans="1:18" ht="15" customHeight="1" x14ac:dyDescent="0.25">
      <c r="A23" s="194"/>
      <c r="B23" s="100" t="s">
        <v>26</v>
      </c>
      <c r="C23" s="50">
        <f>VLOOKUP(B23,'Data &amp; Table'!A4:G60,2,FALSE)</f>
        <v>0</v>
      </c>
      <c r="D23" s="93" t="str">
        <f>VLOOKUP(B23,Table1[],3,FALSE)</f>
        <v>1 ea</v>
      </c>
      <c r="E23" s="50" t="s">
        <v>22</v>
      </c>
      <c r="F23" s="54">
        <f t="shared" ref="F23:F30" si="11">SUM(H23/G23)</f>
        <v>2.31</v>
      </c>
      <c r="G23" s="52">
        <f>VLOOKUP(B23,Table1[],5,FALSE)</f>
        <v>1</v>
      </c>
      <c r="H23" s="53">
        <f>VLOOKUP(B23,Table1[],4,FALSE)</f>
        <v>2.31</v>
      </c>
      <c r="I23" s="45">
        <v>3</v>
      </c>
      <c r="J23" s="27"/>
      <c r="K23" s="47"/>
      <c r="L23" s="27"/>
      <c r="M23" s="47"/>
      <c r="N23" s="27"/>
      <c r="O23" s="47"/>
      <c r="P23" s="27"/>
      <c r="Q23" s="29">
        <f t="shared" si="9"/>
        <v>0</v>
      </c>
      <c r="R23" s="30">
        <f t="shared" si="10"/>
        <v>0</v>
      </c>
    </row>
    <row r="24" spans="1:18" ht="15" customHeight="1" x14ac:dyDescent="0.25">
      <c r="A24" s="194"/>
      <c r="B24" s="97" t="s">
        <v>36</v>
      </c>
      <c r="C24" s="50">
        <f>VLOOKUP(B24,'Data &amp; Table'!A5:G61,2,FALSE)</f>
        <v>3412410</v>
      </c>
      <c r="D24" s="93" t="str">
        <f>VLOOKUP(B24,Table1[],3,FALSE)</f>
        <v>48 ct</v>
      </c>
      <c r="E24" s="50" t="s">
        <v>22</v>
      </c>
      <c r="F24" s="54">
        <f t="shared" si="11"/>
        <v>0.32645833333333335</v>
      </c>
      <c r="G24" s="52">
        <f>VLOOKUP(B24,Table1[],5,FALSE)</f>
        <v>48</v>
      </c>
      <c r="H24" s="53">
        <f>VLOOKUP(B24,Table1[],4,FALSE)</f>
        <v>15.67</v>
      </c>
      <c r="I24" s="45">
        <v>24</v>
      </c>
      <c r="J24" s="27"/>
      <c r="K24" s="47"/>
      <c r="L24" s="27"/>
      <c r="M24" s="47"/>
      <c r="N24" s="27"/>
      <c r="O24" s="47"/>
      <c r="P24" s="27"/>
      <c r="Q24" s="29">
        <f t="shared" si="9"/>
        <v>0</v>
      </c>
      <c r="R24" s="30">
        <f t="shared" si="10"/>
        <v>0</v>
      </c>
    </row>
    <row r="25" spans="1:18" ht="15" hidden="1" customHeight="1" x14ac:dyDescent="0.25">
      <c r="A25" s="194"/>
      <c r="B25" s="101" t="s">
        <v>68</v>
      </c>
      <c r="C25" s="50">
        <f>VLOOKUP(B25,'Data &amp; Table'!A6:G62,2,FALSE)</f>
        <v>6216725</v>
      </c>
      <c r="D25" s="93" t="str">
        <f>VLOOKUP(B25,Table1[],3,FALSE)</f>
        <v>48 ct</v>
      </c>
      <c r="E25" s="50" t="s">
        <v>22</v>
      </c>
      <c r="F25" s="54">
        <f t="shared" si="11"/>
        <v>0.36791666666666667</v>
      </c>
      <c r="G25" s="52">
        <f>VLOOKUP(B25,Table1[],5,FALSE)</f>
        <v>48</v>
      </c>
      <c r="H25" s="53">
        <f>VLOOKUP(B25,Table1[],4,FALSE)</f>
        <v>17.66</v>
      </c>
      <c r="I25" s="45"/>
      <c r="J25" s="27"/>
      <c r="K25" s="47"/>
      <c r="L25" s="27"/>
      <c r="M25" s="47"/>
      <c r="N25" s="27"/>
      <c r="O25" s="47"/>
      <c r="P25" s="27"/>
      <c r="Q25" s="29">
        <f t="shared" si="9"/>
        <v>0</v>
      </c>
      <c r="R25" s="30">
        <f t="shared" si="10"/>
        <v>0</v>
      </c>
    </row>
    <row r="26" spans="1:18" ht="15" hidden="1" customHeight="1" x14ac:dyDescent="0.25">
      <c r="A26" s="194"/>
      <c r="B26" s="101" t="s">
        <v>70</v>
      </c>
      <c r="C26" s="50">
        <f>VLOOKUP(B26,'Data &amp; Table'!A7:G63,2,FALSE)</f>
        <v>6216709</v>
      </c>
      <c r="D26" s="93" t="str">
        <f>VLOOKUP(B26,Table1[],3,FALSE)</f>
        <v>48 ct</v>
      </c>
      <c r="E26" s="50" t="s">
        <v>22</v>
      </c>
      <c r="F26" s="54">
        <f t="shared" si="11"/>
        <v>0.36791666666666667</v>
      </c>
      <c r="G26" s="52">
        <f>VLOOKUP(B26,Table1[],5,FALSE)</f>
        <v>48</v>
      </c>
      <c r="H26" s="53">
        <f>VLOOKUP(B26,Table1[],4,FALSE)</f>
        <v>17.66</v>
      </c>
      <c r="I26" s="45"/>
      <c r="J26" s="27"/>
      <c r="K26" s="47"/>
      <c r="L26" s="27"/>
      <c r="M26" s="47"/>
      <c r="N26" s="27"/>
      <c r="O26" s="47"/>
      <c r="P26" s="27"/>
      <c r="Q26" s="29">
        <f t="shared" si="9"/>
        <v>0</v>
      </c>
      <c r="R26" s="30">
        <f t="shared" si="10"/>
        <v>0</v>
      </c>
    </row>
    <row r="27" spans="1:18" ht="15" customHeight="1" x14ac:dyDescent="0.25">
      <c r="A27" s="194"/>
      <c r="B27" s="101" t="s">
        <v>69</v>
      </c>
      <c r="C27" s="50">
        <f>VLOOKUP(B27,'Data &amp; Table'!A8:G64,2,FALSE)</f>
        <v>0</v>
      </c>
      <c r="D27" s="93">
        <f>VLOOKUP(B27,Table1[],3,FALSE)</f>
        <v>0</v>
      </c>
      <c r="E27" s="50" t="s">
        <v>22</v>
      </c>
      <c r="F27" s="54">
        <f t="shared" si="11"/>
        <v>0.19</v>
      </c>
      <c r="G27" s="52">
        <f>VLOOKUP(B27,Table1[],5,FALSE)</f>
        <v>1</v>
      </c>
      <c r="H27" s="53">
        <f>VLOOKUP(B27,Table1[],4,FALSE)</f>
        <v>0.19</v>
      </c>
      <c r="I27" s="45">
        <v>10</v>
      </c>
      <c r="J27" s="27"/>
      <c r="K27" s="47"/>
      <c r="L27" s="27"/>
      <c r="M27" s="47"/>
      <c r="N27" s="27"/>
      <c r="O27" s="47"/>
      <c r="P27" s="27"/>
      <c r="Q27" s="29">
        <f t="shared" si="9"/>
        <v>0</v>
      </c>
      <c r="R27" s="30">
        <f t="shared" si="10"/>
        <v>0</v>
      </c>
    </row>
    <row r="28" spans="1:18" ht="15" customHeight="1" x14ac:dyDescent="0.25">
      <c r="A28" s="194"/>
      <c r="B28" s="102" t="s">
        <v>43</v>
      </c>
      <c r="C28" s="50">
        <f>VLOOKUP(B28,'Data &amp; Table'!A9:G65,2,FALSE)</f>
        <v>1666163</v>
      </c>
      <c r="D28" s="93" t="str">
        <f>VLOOKUP(B28,Table1[],3,FALSE)</f>
        <v>48 ct</v>
      </c>
      <c r="E28" s="50" t="s">
        <v>22</v>
      </c>
      <c r="F28" s="54">
        <f t="shared" si="11"/>
        <v>0.31708333333333333</v>
      </c>
      <c r="G28" s="52">
        <f>VLOOKUP(B28,Table1[],5,FALSE)</f>
        <v>48</v>
      </c>
      <c r="H28" s="53">
        <f>VLOOKUP(B28,Table1[],4,FALSE)</f>
        <v>15.22</v>
      </c>
      <c r="I28" s="45">
        <v>24</v>
      </c>
      <c r="J28" s="27"/>
      <c r="K28" s="47"/>
      <c r="L28" s="27"/>
      <c r="M28" s="47"/>
      <c r="N28" s="27"/>
      <c r="O28" s="47"/>
      <c r="P28" s="27"/>
      <c r="Q28" s="29">
        <f t="shared" si="9"/>
        <v>0</v>
      </c>
      <c r="R28" s="30">
        <f t="shared" si="10"/>
        <v>0</v>
      </c>
    </row>
    <row r="29" spans="1:18" ht="15" hidden="1" customHeight="1" x14ac:dyDescent="0.25">
      <c r="A29" s="194"/>
      <c r="B29" s="101" t="s">
        <v>47</v>
      </c>
      <c r="C29" s="50">
        <f>VLOOKUP(B29,'Data &amp; Table'!A10:G66,2,FALSE)</f>
        <v>0</v>
      </c>
      <c r="D29" s="93">
        <f>VLOOKUP(B29,Table1[],3,FALSE)</f>
        <v>0</v>
      </c>
      <c r="E29" s="50" t="s">
        <v>22</v>
      </c>
      <c r="F29" s="54">
        <f t="shared" si="11"/>
        <v>0.8</v>
      </c>
      <c r="G29" s="52">
        <f>VLOOKUP(B29,Table1[],5,FALSE)</f>
        <v>1</v>
      </c>
      <c r="H29" s="53">
        <f>VLOOKUP(B29,Table1[],4,FALSE)</f>
        <v>0.8</v>
      </c>
      <c r="I29" s="45"/>
      <c r="J29" s="27"/>
      <c r="K29" s="47"/>
      <c r="L29" s="27"/>
      <c r="M29" s="47"/>
      <c r="N29" s="27"/>
      <c r="O29" s="47"/>
      <c r="P29" s="27"/>
      <c r="Q29" s="29">
        <f t="shared" si="9"/>
        <v>0</v>
      </c>
      <c r="R29" s="30">
        <f t="shared" si="10"/>
        <v>0</v>
      </c>
    </row>
    <row r="30" spans="1:18" ht="15" customHeight="1" thickBot="1" x14ac:dyDescent="0.3">
      <c r="A30" s="194"/>
      <c r="B30" s="102" t="s">
        <v>48</v>
      </c>
      <c r="C30" s="50">
        <f>VLOOKUP(B30,'Data &amp; Table'!A11:G67,2,FALSE)</f>
        <v>8759060</v>
      </c>
      <c r="D30" s="93" t="str">
        <f>VLOOKUP(B30,Table1[],3,FALSE)</f>
        <v>48 ct</v>
      </c>
      <c r="E30" s="50" t="s">
        <v>22</v>
      </c>
      <c r="F30" s="54">
        <f t="shared" si="11"/>
        <v>0.30437500000000001</v>
      </c>
      <c r="G30" s="52">
        <f>VLOOKUP(B30,Table1[],5,FALSE)</f>
        <v>48</v>
      </c>
      <c r="H30" s="53">
        <f>VLOOKUP(B30,Table1[],4,FALSE)</f>
        <v>14.61</v>
      </c>
      <c r="I30" s="45">
        <v>8</v>
      </c>
      <c r="J30" s="27"/>
      <c r="K30" s="47"/>
      <c r="L30" s="27"/>
      <c r="M30" s="47"/>
      <c r="N30" s="27"/>
      <c r="O30" s="47"/>
      <c r="P30" s="27"/>
      <c r="Q30" s="29">
        <f t="shared" si="9"/>
        <v>0</v>
      </c>
      <c r="R30" s="30">
        <f t="shared" si="10"/>
        <v>0</v>
      </c>
    </row>
    <row r="31" spans="1:18" ht="15" customHeight="1" thickBot="1" x14ac:dyDescent="0.3">
      <c r="A31" s="194"/>
      <c r="B31" s="224" t="s">
        <v>14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9"/>
      <c r="R31" s="38"/>
    </row>
    <row r="32" spans="1:18" ht="15" customHeight="1" x14ac:dyDescent="0.25">
      <c r="A32" s="194"/>
      <c r="B32" s="102" t="s">
        <v>75</v>
      </c>
      <c r="C32" s="50">
        <f>VLOOKUP(B32,Table1[],2,FALSE)</f>
        <v>8328668</v>
      </c>
      <c r="D32" s="93" t="str">
        <f>VLOOKUP(B32,Table1[],3,FALSE)</f>
        <v>384 ct</v>
      </c>
      <c r="E32" s="50" t="s">
        <v>22</v>
      </c>
      <c r="F32" s="51">
        <f>SUM(H32/G32)</f>
        <v>3.3385416666666667E-2</v>
      </c>
      <c r="G32" s="56">
        <f>VLOOKUP(B32,Table1[],5,FALSE)</f>
        <v>384</v>
      </c>
      <c r="H32" s="53">
        <f>VLOOKUP(B32,Table1[],4,FALSE)</f>
        <v>12.82</v>
      </c>
      <c r="I32" s="42">
        <v>20</v>
      </c>
      <c r="J32" s="19"/>
      <c r="K32" s="44"/>
      <c r="L32" s="19"/>
      <c r="M32" s="44"/>
      <c r="N32" s="19"/>
      <c r="O32" s="44"/>
      <c r="P32" s="19"/>
      <c r="Q32" s="21">
        <f t="shared" si="9"/>
        <v>0</v>
      </c>
      <c r="R32" s="22">
        <f>SUM(Q32*F32)</f>
        <v>0</v>
      </c>
    </row>
    <row r="33" spans="1:18" ht="15" hidden="1" customHeight="1" x14ac:dyDescent="0.25">
      <c r="A33" s="194"/>
      <c r="B33" s="102" t="s">
        <v>65</v>
      </c>
      <c r="C33" s="50">
        <f>VLOOKUP(B33,Table1[],2,FALSE)</f>
        <v>4053468</v>
      </c>
      <c r="D33" s="93" t="str">
        <f>VLOOKUP(B33,Table1[],3,FALSE)</f>
        <v>20/50 ct</v>
      </c>
      <c r="E33" s="50" t="s">
        <v>22</v>
      </c>
      <c r="F33" s="54">
        <f t="shared" ref="F33:F46" si="12">SUM(H33/G33)</f>
        <v>4.0600000000000004E-2</v>
      </c>
      <c r="G33" s="56">
        <f>VLOOKUP(B33,Table1[],5,FALSE)</f>
        <v>1000</v>
      </c>
      <c r="H33" s="53">
        <f>VLOOKUP(B33,Table1[],4,FALSE)</f>
        <v>40.6</v>
      </c>
      <c r="I33" s="45"/>
      <c r="J33" s="27"/>
      <c r="K33" s="47"/>
      <c r="L33" s="27"/>
      <c r="M33" s="47"/>
      <c r="N33" s="27"/>
      <c r="O33" s="47"/>
      <c r="P33" s="27"/>
      <c r="Q33" s="29">
        <f t="shared" si="9"/>
        <v>0</v>
      </c>
      <c r="R33" s="30">
        <f t="shared" ref="R33:R46" si="13">SUM(Q33*F33)</f>
        <v>0</v>
      </c>
    </row>
    <row r="34" spans="1:18" ht="15" customHeight="1" x14ac:dyDescent="0.25">
      <c r="A34" s="194"/>
      <c r="B34" s="102" t="s">
        <v>50</v>
      </c>
      <c r="C34" s="50">
        <f>VLOOKUP(B34,Table1[],2,FALSE)</f>
        <v>4695292</v>
      </c>
      <c r="D34" s="93" t="str">
        <f>VLOOKUP(B34,Table1[],3,FALSE)</f>
        <v>6/50 ct</v>
      </c>
      <c r="E34" s="50" t="s">
        <v>22</v>
      </c>
      <c r="F34" s="54">
        <f t="shared" si="12"/>
        <v>9.5966666666666658E-2</v>
      </c>
      <c r="G34" s="56">
        <f>VLOOKUP(B34,Table1[],5,FALSE)</f>
        <v>300</v>
      </c>
      <c r="H34" s="53">
        <f>VLOOKUP(B34,Table1[],4,FALSE)</f>
        <v>28.79</v>
      </c>
      <c r="I34" s="45">
        <v>10</v>
      </c>
      <c r="J34" s="27"/>
      <c r="K34" s="47"/>
      <c r="L34" s="27"/>
      <c r="M34" s="47"/>
      <c r="N34" s="27"/>
      <c r="O34" s="47"/>
      <c r="P34" s="27"/>
      <c r="Q34" s="29">
        <f t="shared" si="9"/>
        <v>0</v>
      </c>
      <c r="R34" s="30">
        <f t="shared" si="13"/>
        <v>0</v>
      </c>
    </row>
    <row r="35" spans="1:18" ht="15" customHeight="1" x14ac:dyDescent="0.25">
      <c r="A35" s="194"/>
      <c r="B35" s="102" t="s">
        <v>60</v>
      </c>
      <c r="C35" s="50">
        <f>VLOOKUP(B35,Table1[],2,FALSE)</f>
        <v>6937445</v>
      </c>
      <c r="D35" s="93" t="str">
        <f>VLOOKUP(B35,Table1[],3,FALSE)</f>
        <v>200 ct</v>
      </c>
      <c r="E35" s="50" t="s">
        <v>22</v>
      </c>
      <c r="F35" s="54">
        <f t="shared" si="12"/>
        <v>7.4400000000000008E-2</v>
      </c>
      <c r="G35" s="56">
        <f>VLOOKUP(B35,Table1[],5,FALSE)</f>
        <v>200</v>
      </c>
      <c r="H35" s="53">
        <f>VLOOKUP(B35,Table1[],4,FALSE)</f>
        <v>14.88</v>
      </c>
      <c r="I35" s="45">
        <v>10</v>
      </c>
      <c r="J35" s="27"/>
      <c r="K35" s="47"/>
      <c r="L35" s="27"/>
      <c r="M35" s="47"/>
      <c r="N35" s="27"/>
      <c r="O35" s="47"/>
      <c r="P35" s="27"/>
      <c r="Q35" s="29">
        <f t="shared" si="9"/>
        <v>0</v>
      </c>
      <c r="R35" s="30">
        <f t="shared" si="13"/>
        <v>0</v>
      </c>
    </row>
    <row r="36" spans="1:18" ht="15" customHeight="1" x14ac:dyDescent="0.25">
      <c r="A36" s="194"/>
      <c r="B36" s="102" t="s">
        <v>61</v>
      </c>
      <c r="C36" s="50">
        <f>VLOOKUP(B36,Table1[],2,FALSE)</f>
        <v>4136768</v>
      </c>
      <c r="D36" s="93" t="str">
        <f>VLOOKUP(B36,Table1[],3,FALSE)</f>
        <v>1000 ct</v>
      </c>
      <c r="E36" s="50" t="s">
        <v>22</v>
      </c>
      <c r="F36" s="54">
        <f t="shared" si="12"/>
        <v>2.3809999999999998E-2</v>
      </c>
      <c r="G36" s="56">
        <f>VLOOKUP(B36,Table1[],5,FALSE)</f>
        <v>1000</v>
      </c>
      <c r="H36" s="53">
        <f>VLOOKUP(B36,Table1[],4,FALSE)</f>
        <v>23.81</v>
      </c>
      <c r="I36" s="45">
        <v>15</v>
      </c>
      <c r="J36" s="27"/>
      <c r="K36" s="47"/>
      <c r="L36" s="27"/>
      <c r="M36" s="47"/>
      <c r="N36" s="27"/>
      <c r="O36" s="47"/>
      <c r="P36" s="27"/>
      <c r="Q36" s="29">
        <f t="shared" si="9"/>
        <v>0</v>
      </c>
      <c r="R36" s="30">
        <f t="shared" si="13"/>
        <v>0</v>
      </c>
    </row>
    <row r="37" spans="1:18" ht="15" customHeight="1" x14ac:dyDescent="0.25">
      <c r="A37" s="194"/>
      <c r="B37" s="102" t="s">
        <v>80</v>
      </c>
      <c r="C37" s="50">
        <f>VLOOKUP(B37,Table1[],2,FALSE)</f>
        <v>7087133</v>
      </c>
      <c r="D37" s="93" t="str">
        <f>VLOOKUP(B37,Table1[],3,FALSE)</f>
        <v>200 ct</v>
      </c>
      <c r="E37" s="50" t="s">
        <v>22</v>
      </c>
      <c r="F37" s="54">
        <f t="shared" si="12"/>
        <v>0.17019999999999999</v>
      </c>
      <c r="G37" s="56">
        <f>VLOOKUP(B37,Table1[],5,FALSE)</f>
        <v>200</v>
      </c>
      <c r="H37" s="53">
        <f>VLOOKUP(B37,Table1[],4,FALSE)</f>
        <v>34.04</v>
      </c>
      <c r="I37" s="45">
        <v>10</v>
      </c>
      <c r="J37" s="27"/>
      <c r="K37" s="47"/>
      <c r="L37" s="27"/>
      <c r="M37" s="47"/>
      <c r="N37" s="27"/>
      <c r="O37" s="47"/>
      <c r="P37" s="27"/>
      <c r="Q37" s="29">
        <f t="shared" si="9"/>
        <v>0</v>
      </c>
      <c r="R37" s="30">
        <f t="shared" si="13"/>
        <v>0</v>
      </c>
    </row>
    <row r="38" spans="1:18" ht="15" customHeight="1" x14ac:dyDescent="0.25">
      <c r="A38" s="194"/>
      <c r="B38" s="102" t="s">
        <v>81</v>
      </c>
      <c r="C38" s="50">
        <f>VLOOKUP(B38,Table1[],2,FALSE)</f>
        <v>4879710</v>
      </c>
      <c r="D38" s="93" t="str">
        <f>VLOOKUP(B38,Table1[],3,FALSE)</f>
        <v>2000 ct</v>
      </c>
      <c r="E38" s="50" t="s">
        <v>22</v>
      </c>
      <c r="F38" s="54">
        <f t="shared" si="12"/>
        <v>6.13E-3</v>
      </c>
      <c r="G38" s="56">
        <f>VLOOKUP(B38,Table1[],5,FALSE)</f>
        <v>2000</v>
      </c>
      <c r="H38" s="53">
        <f>VLOOKUP(B38,Table1[],4,FALSE)</f>
        <v>12.26</v>
      </c>
      <c r="I38" s="45">
        <v>50</v>
      </c>
      <c r="J38" s="27"/>
      <c r="K38" s="47"/>
      <c r="L38" s="27"/>
      <c r="M38" s="47"/>
      <c r="N38" s="27"/>
      <c r="O38" s="47"/>
      <c r="P38" s="27"/>
      <c r="Q38" s="29">
        <f t="shared" si="9"/>
        <v>0</v>
      </c>
      <c r="R38" s="30">
        <f t="shared" si="13"/>
        <v>0</v>
      </c>
    </row>
    <row r="39" spans="1:18" ht="15" customHeight="1" x14ac:dyDescent="0.25">
      <c r="A39" s="194"/>
      <c r="B39" s="102" t="s">
        <v>82</v>
      </c>
      <c r="C39" s="50">
        <f>VLOOKUP(B39,Table1[],2,FALSE)</f>
        <v>6735138</v>
      </c>
      <c r="D39" s="93" t="str">
        <f>VLOOKUP(B39,Table1[],3,FALSE)</f>
        <v>200 ct</v>
      </c>
      <c r="E39" s="50" t="s">
        <v>22</v>
      </c>
      <c r="F39" s="54">
        <f t="shared" si="12"/>
        <v>6.9749999999999993E-2</v>
      </c>
      <c r="G39" s="56">
        <f>VLOOKUP(B39,Table1[],5,FALSE)</f>
        <v>200</v>
      </c>
      <c r="H39" s="53">
        <f>VLOOKUP(B39,Table1[],4,FALSE)</f>
        <v>13.95</v>
      </c>
      <c r="I39" s="45">
        <v>15</v>
      </c>
      <c r="J39" s="27"/>
      <c r="K39" s="47"/>
      <c r="L39" s="27"/>
      <c r="M39" s="47"/>
      <c r="N39" s="27"/>
      <c r="O39" s="47"/>
      <c r="P39" s="27"/>
      <c r="Q39" s="29">
        <f t="shared" si="9"/>
        <v>0</v>
      </c>
      <c r="R39" s="30">
        <f t="shared" si="13"/>
        <v>0</v>
      </c>
    </row>
    <row r="40" spans="1:18" ht="15" customHeight="1" x14ac:dyDescent="0.25">
      <c r="A40" s="194"/>
      <c r="B40" s="102" t="s">
        <v>83</v>
      </c>
      <c r="C40" s="50">
        <f>VLOOKUP(B40,Table1[],2,FALSE)</f>
        <v>6631347</v>
      </c>
      <c r="D40" s="93" t="str">
        <f>VLOOKUP(B40,Table1[],3,FALSE)</f>
        <v>600 ct</v>
      </c>
      <c r="E40" s="50" t="s">
        <v>22</v>
      </c>
      <c r="F40" s="54">
        <f t="shared" si="12"/>
        <v>3.3849999999999998E-2</v>
      </c>
      <c r="G40" s="56">
        <f>VLOOKUP(B40,Table1[],5,FALSE)</f>
        <v>600</v>
      </c>
      <c r="H40" s="53">
        <f>VLOOKUP(B40,Table1[],4,FALSE)</f>
        <v>20.309999999999999</v>
      </c>
      <c r="I40" s="45">
        <v>15</v>
      </c>
      <c r="J40" s="27"/>
      <c r="K40" s="47"/>
      <c r="L40" s="27"/>
      <c r="M40" s="47"/>
      <c r="N40" s="27"/>
      <c r="O40" s="47"/>
      <c r="P40" s="27"/>
      <c r="Q40" s="29">
        <f t="shared" si="9"/>
        <v>0</v>
      </c>
      <c r="R40" s="30">
        <f t="shared" si="13"/>
        <v>0</v>
      </c>
    </row>
    <row r="41" spans="1:18" ht="15" customHeight="1" x14ac:dyDescent="0.25">
      <c r="A41" s="194"/>
      <c r="B41" s="102" t="s">
        <v>84</v>
      </c>
      <c r="C41" s="50">
        <f>VLOOKUP(B41,Table1[],2,FALSE)</f>
        <v>4394417</v>
      </c>
      <c r="D41" s="93" t="str">
        <f>VLOOKUP(B41,Table1[],3,FALSE)</f>
        <v>500 ct</v>
      </c>
      <c r="E41" s="50" t="s">
        <v>22</v>
      </c>
      <c r="F41" s="54">
        <f t="shared" si="12"/>
        <v>1.8460000000000001E-2</v>
      </c>
      <c r="G41" s="56">
        <f>VLOOKUP(B41,Table1[],5,FALSE)</f>
        <v>500</v>
      </c>
      <c r="H41" s="53">
        <f>VLOOKUP(B41,Table1[],4,FALSE)</f>
        <v>9.23</v>
      </c>
      <c r="I41" s="45">
        <v>15</v>
      </c>
      <c r="J41" s="27"/>
      <c r="K41" s="47"/>
      <c r="L41" s="27"/>
      <c r="M41" s="47"/>
      <c r="N41" s="27"/>
      <c r="O41" s="47"/>
      <c r="P41" s="27"/>
      <c r="Q41" s="29">
        <f t="shared" si="9"/>
        <v>0</v>
      </c>
      <c r="R41" s="30">
        <f t="shared" si="13"/>
        <v>0</v>
      </c>
    </row>
    <row r="42" spans="1:18" ht="15" customHeight="1" x14ac:dyDescent="0.25">
      <c r="A42" s="194"/>
      <c r="B42" s="102" t="s">
        <v>85</v>
      </c>
      <c r="C42" s="50">
        <f>VLOOKUP(B42,Table1[],2,FALSE)</f>
        <v>210417</v>
      </c>
      <c r="D42" s="93" t="str">
        <f>VLOOKUP(B42,Table1[],3,FALSE)</f>
        <v>3/1000 ct</v>
      </c>
      <c r="E42" s="50" t="s">
        <v>22</v>
      </c>
      <c r="F42" s="54">
        <f t="shared" si="12"/>
        <v>1.04E-2</v>
      </c>
      <c r="G42" s="56">
        <f>VLOOKUP(B42,Table1[],5,FALSE)</f>
        <v>1000</v>
      </c>
      <c r="H42" s="53">
        <f>VLOOKUP(B42,Table1[],4,FALSE)</f>
        <v>10.4</v>
      </c>
      <c r="I42" s="45">
        <v>25</v>
      </c>
      <c r="J42" s="27"/>
      <c r="K42" s="47"/>
      <c r="L42" s="27"/>
      <c r="M42" s="47"/>
      <c r="N42" s="27"/>
      <c r="O42" s="47"/>
      <c r="P42" s="27"/>
      <c r="Q42" s="29">
        <f t="shared" si="9"/>
        <v>0</v>
      </c>
      <c r="R42" s="30">
        <f t="shared" si="13"/>
        <v>0</v>
      </c>
    </row>
    <row r="43" spans="1:18" ht="15" customHeight="1" x14ac:dyDescent="0.25">
      <c r="A43" s="194"/>
      <c r="B43" s="102" t="s">
        <v>86</v>
      </c>
      <c r="C43" s="50">
        <f>VLOOKUP(B43,Table1[],2,FALSE)</f>
        <v>210447</v>
      </c>
      <c r="D43" s="93" t="str">
        <f>VLOOKUP(B43,Table1[],3,FALSE)</f>
        <v>3/1000 ct</v>
      </c>
      <c r="E43" s="50" t="s">
        <v>22</v>
      </c>
      <c r="F43" s="54">
        <f t="shared" si="12"/>
        <v>6.7400000000000003E-3</v>
      </c>
      <c r="G43" s="56">
        <f>VLOOKUP(B43,Table1[],5,FALSE)</f>
        <v>1000</v>
      </c>
      <c r="H43" s="53">
        <f>VLOOKUP(B43,Table1[],4,FALSE)</f>
        <v>6.74</v>
      </c>
      <c r="I43" s="45">
        <v>25</v>
      </c>
      <c r="J43" s="34"/>
      <c r="K43" s="49"/>
      <c r="L43" s="34"/>
      <c r="M43" s="49"/>
      <c r="N43" s="34"/>
      <c r="O43" s="49"/>
      <c r="P43" s="34"/>
      <c r="Q43" s="29">
        <f t="shared" si="9"/>
        <v>0</v>
      </c>
      <c r="R43" s="30">
        <f t="shared" si="13"/>
        <v>0</v>
      </c>
    </row>
    <row r="44" spans="1:18" ht="15" customHeight="1" x14ac:dyDescent="0.25">
      <c r="A44" s="194"/>
      <c r="B44" s="102" t="s">
        <v>88</v>
      </c>
      <c r="C44" s="50">
        <f>VLOOKUP(B44,Table1[],2,FALSE)</f>
        <v>7038015</v>
      </c>
      <c r="D44" s="93" t="str">
        <f>VLOOKUP(B44,Table1[],3,FALSE)</f>
        <v>100 ct</v>
      </c>
      <c r="E44" s="50" t="s">
        <v>22</v>
      </c>
      <c r="F44" s="54">
        <f t="shared" si="12"/>
        <v>0.45659999999999995</v>
      </c>
      <c r="G44" s="56">
        <f>VLOOKUP(B44,Table1[],5,FALSE)</f>
        <v>100</v>
      </c>
      <c r="H44" s="53">
        <f>VLOOKUP(B44,Table1[],4,FALSE)</f>
        <v>45.66</v>
      </c>
      <c r="I44" s="45">
        <v>19</v>
      </c>
      <c r="J44" s="34"/>
      <c r="K44" s="49"/>
      <c r="L44" s="34"/>
      <c r="M44" s="49"/>
      <c r="N44" s="34"/>
      <c r="O44" s="49"/>
      <c r="P44" s="34"/>
      <c r="Q44" s="29">
        <f t="shared" si="9"/>
        <v>0</v>
      </c>
      <c r="R44" s="30">
        <f t="shared" si="13"/>
        <v>0</v>
      </c>
    </row>
    <row r="45" spans="1:18" ht="15" customHeight="1" thickBot="1" x14ac:dyDescent="0.3">
      <c r="A45" s="194"/>
      <c r="B45" s="102" t="s">
        <v>87</v>
      </c>
      <c r="C45" s="50">
        <f>VLOOKUP(B45,Table1[],2,FALSE)</f>
        <v>2647933</v>
      </c>
      <c r="D45" s="93" t="str">
        <f>VLOOKUP(B45,Table1[],3,FALSE)</f>
        <v>2000 ct</v>
      </c>
      <c r="E45" s="50" t="s">
        <v>22</v>
      </c>
      <c r="F45" s="54">
        <f t="shared" si="12"/>
        <v>9.1599999999999997E-3</v>
      </c>
      <c r="G45" s="56">
        <f>VLOOKUP(B45,Table1[],5,FALSE)</f>
        <v>2000</v>
      </c>
      <c r="H45" s="53">
        <f>VLOOKUP(B45,Table1[],4,FALSE)</f>
        <v>18.32</v>
      </c>
      <c r="I45" s="45">
        <v>20</v>
      </c>
      <c r="J45" s="25"/>
      <c r="K45" s="46"/>
      <c r="L45" s="25"/>
      <c r="M45" s="46"/>
      <c r="N45" s="25"/>
      <c r="O45" s="46"/>
      <c r="P45" s="25"/>
      <c r="Q45" s="29">
        <f t="shared" si="9"/>
        <v>0</v>
      </c>
      <c r="R45" s="30">
        <f t="shared" si="13"/>
        <v>0</v>
      </c>
    </row>
    <row r="46" spans="1:18" ht="15" hidden="1" customHeight="1" thickBot="1" x14ac:dyDescent="0.3">
      <c r="A46" s="194"/>
      <c r="B46" s="102" t="s">
        <v>52</v>
      </c>
      <c r="C46" s="50">
        <f>VLOOKUP(B46,Table1[],2,FALSE)</f>
        <v>4040440</v>
      </c>
      <c r="D46" s="93" t="str">
        <f>VLOOKUP(B46,Table1[],3,FALSE)</f>
        <v>24 ct</v>
      </c>
      <c r="E46" s="50" t="s">
        <v>22</v>
      </c>
      <c r="F46" s="54">
        <f t="shared" si="12"/>
        <v>0.79041666666666666</v>
      </c>
      <c r="G46" s="56">
        <f>VLOOKUP(B46,Table1[],5,FALSE)</f>
        <v>24</v>
      </c>
      <c r="H46" s="53">
        <f>VLOOKUP(B46,Table1[],4,FALSE)</f>
        <v>18.97</v>
      </c>
      <c r="I46" s="45"/>
      <c r="J46" s="25"/>
      <c r="K46" s="46"/>
      <c r="L46" s="25"/>
      <c r="M46" s="46"/>
      <c r="N46" s="25"/>
      <c r="O46" s="46"/>
      <c r="P46" s="25"/>
      <c r="Q46" s="29">
        <f t="shared" si="9"/>
        <v>0</v>
      </c>
      <c r="R46" s="30">
        <f t="shared" si="13"/>
        <v>0</v>
      </c>
    </row>
    <row r="47" spans="1:18" ht="15" customHeight="1" thickBot="1" x14ac:dyDescent="0.3">
      <c r="A47" s="194"/>
      <c r="B47" s="224" t="s">
        <v>89</v>
      </c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9"/>
      <c r="R47" s="38"/>
    </row>
    <row r="48" spans="1:18" ht="15" customHeight="1" x14ac:dyDescent="0.25">
      <c r="A48" s="194"/>
      <c r="B48" s="102" t="s">
        <v>91</v>
      </c>
      <c r="C48" s="50">
        <f>VLOOKUP(B48,Table1[],2,FALSE)</f>
        <v>9523986</v>
      </c>
      <c r="D48" s="93" t="str">
        <f>VLOOKUP(B48,Table1[],3,FALSE)</f>
        <v>96/Sli</v>
      </c>
      <c r="E48" s="50" t="s">
        <v>22</v>
      </c>
      <c r="F48" s="51">
        <f>SUM(H48/G48)</f>
        <v>0.22072916666666667</v>
      </c>
      <c r="G48" s="56">
        <f>VLOOKUP(B48,Table1[],5,FALSE)</f>
        <v>96</v>
      </c>
      <c r="H48" s="53">
        <f>VLOOKUP(B48,Table1[],4,FALSE)</f>
        <v>21.19</v>
      </c>
      <c r="I48" s="16">
        <v>5</v>
      </c>
      <c r="J48" s="57"/>
      <c r="K48" s="18"/>
      <c r="L48" s="58"/>
      <c r="M48" s="20"/>
      <c r="N48" s="58"/>
      <c r="O48" s="20"/>
      <c r="P48" s="57"/>
      <c r="Q48" s="21">
        <f t="shared" ref="Q48:Q59" si="14">SUM(J48:P48)</f>
        <v>0</v>
      </c>
      <c r="R48" s="22">
        <f t="shared" ref="R48:R59" si="15">SUM(Q48*F48)</f>
        <v>0</v>
      </c>
    </row>
    <row r="49" spans="1:18" ht="15" customHeight="1" x14ac:dyDescent="0.25">
      <c r="A49" s="194"/>
      <c r="B49" s="102" t="s">
        <v>74</v>
      </c>
      <c r="C49" s="50">
        <f>VLOOKUP(B49,Table1[],2,FALSE)</f>
        <v>9523952</v>
      </c>
      <c r="D49" s="93" t="str">
        <f>VLOOKUP(B49,Table1[],3,FALSE)</f>
        <v>96/Sli</v>
      </c>
      <c r="E49" s="50" t="s">
        <v>22</v>
      </c>
      <c r="F49" s="54">
        <f t="shared" ref="F49:F59" si="16">SUM(H49/G49)</f>
        <v>0.22750000000000001</v>
      </c>
      <c r="G49" s="56">
        <f>VLOOKUP(B49,Table1[],5,FALSE)</f>
        <v>96</v>
      </c>
      <c r="H49" s="53">
        <f>VLOOKUP(B49,Table1[],4,FALSE)</f>
        <v>21.84</v>
      </c>
      <c r="I49" s="24">
        <v>5</v>
      </c>
      <c r="J49" s="59"/>
      <c r="K49" s="26"/>
      <c r="L49" s="60"/>
      <c r="M49" s="28"/>
      <c r="N49" s="60"/>
      <c r="O49" s="28"/>
      <c r="P49" s="59"/>
      <c r="Q49" s="29">
        <f t="shared" si="14"/>
        <v>0</v>
      </c>
      <c r="R49" s="30">
        <f t="shared" si="15"/>
        <v>0</v>
      </c>
    </row>
    <row r="50" spans="1:18" ht="15" customHeight="1" x14ac:dyDescent="0.25">
      <c r="A50" s="194"/>
      <c r="B50" s="102" t="s">
        <v>51</v>
      </c>
      <c r="C50" s="50">
        <f>VLOOKUP(B50,Table1[],2,FALSE)</f>
        <v>4212221</v>
      </c>
      <c r="D50" s="93" t="str">
        <f>VLOOKUP(B50,Table1[],3,FALSE)</f>
        <v>96 ct</v>
      </c>
      <c r="E50" s="50" t="s">
        <v>22</v>
      </c>
      <c r="F50" s="54">
        <f t="shared" si="16"/>
        <v>0.40479166666666666</v>
      </c>
      <c r="G50" s="56">
        <f>VLOOKUP(B50,Table1[],5,FALSE)</f>
        <v>96</v>
      </c>
      <c r="H50" s="53">
        <f>VLOOKUP(B50,Table1[],4,FALSE)</f>
        <v>38.86</v>
      </c>
      <c r="I50" s="24">
        <v>5</v>
      </c>
      <c r="J50" s="59"/>
      <c r="K50" s="26"/>
      <c r="L50" s="60"/>
      <c r="M50" s="28"/>
      <c r="N50" s="60"/>
      <c r="O50" s="28"/>
      <c r="P50" s="59"/>
      <c r="Q50" s="29">
        <f t="shared" si="14"/>
        <v>0</v>
      </c>
      <c r="R50" s="30">
        <f t="shared" si="15"/>
        <v>0</v>
      </c>
    </row>
    <row r="51" spans="1:18" ht="15" customHeight="1" x14ac:dyDescent="0.25">
      <c r="A51" s="194"/>
      <c r="B51" s="102" t="s">
        <v>55</v>
      </c>
      <c r="C51" s="50">
        <f>VLOOKUP(B51,Table1[],2,FALSE)</f>
        <v>4044640</v>
      </c>
      <c r="D51" s="93" t="str">
        <f>VLOOKUP(B51,Table1[],3,FALSE)</f>
        <v>96 ct</v>
      </c>
      <c r="E51" s="50" t="s">
        <v>22</v>
      </c>
      <c r="F51" s="54">
        <f t="shared" si="16"/>
        <v>0.37062499999999998</v>
      </c>
      <c r="G51" s="56">
        <f>VLOOKUP(B51,Table1[],5,FALSE)</f>
        <v>96</v>
      </c>
      <c r="H51" s="53">
        <f>VLOOKUP(B51,Table1[],4,FALSE)</f>
        <v>35.58</v>
      </c>
      <c r="I51" s="24">
        <v>5</v>
      </c>
      <c r="J51" s="59"/>
      <c r="K51" s="26"/>
      <c r="L51" s="60"/>
      <c r="M51" s="28"/>
      <c r="N51" s="60"/>
      <c r="O51" s="28"/>
      <c r="P51" s="59"/>
      <c r="Q51" s="29">
        <f t="shared" si="14"/>
        <v>0</v>
      </c>
      <c r="R51" s="30">
        <f t="shared" si="15"/>
        <v>0</v>
      </c>
    </row>
    <row r="52" spans="1:18" ht="15" customHeight="1" x14ac:dyDescent="0.25">
      <c r="A52" s="194"/>
      <c r="B52" s="102" t="s">
        <v>66</v>
      </c>
      <c r="C52" s="50">
        <f>VLOOKUP(B52,Table1[],2,FALSE)</f>
        <v>4008538</v>
      </c>
      <c r="D52" s="93" t="str">
        <f>VLOOKUP(B52,Table1[],3,FALSE)</f>
        <v>500 ct</v>
      </c>
      <c r="E52" s="50" t="s">
        <v>22</v>
      </c>
      <c r="F52" s="54">
        <f t="shared" si="16"/>
        <v>3.1120000000000002E-2</v>
      </c>
      <c r="G52" s="56">
        <f>VLOOKUP(B52,Table1[],5,FALSE)</f>
        <v>500</v>
      </c>
      <c r="H52" s="53">
        <f>VLOOKUP(B52,Table1[],4,FALSE)</f>
        <v>15.56</v>
      </c>
      <c r="I52" s="24">
        <v>50</v>
      </c>
      <c r="J52" s="59"/>
      <c r="K52" s="26"/>
      <c r="L52" s="60"/>
      <c r="M52" s="28"/>
      <c r="N52" s="60"/>
      <c r="O52" s="28"/>
      <c r="P52" s="59"/>
      <c r="Q52" s="29">
        <f t="shared" si="14"/>
        <v>0</v>
      </c>
      <c r="R52" s="30">
        <f t="shared" si="15"/>
        <v>0</v>
      </c>
    </row>
    <row r="53" spans="1:18" ht="15" hidden="1" customHeight="1" x14ac:dyDescent="0.25">
      <c r="A53" s="194"/>
      <c r="B53" s="102" t="s">
        <v>67</v>
      </c>
      <c r="C53" s="50">
        <f>VLOOKUP(B53,Table1[],2,FALSE)</f>
        <v>4114914</v>
      </c>
      <c r="D53" s="93" t="str">
        <f>VLOOKUP(B53,Table1[],3,FALSE)</f>
        <v>300 ct</v>
      </c>
      <c r="E53" s="50" t="s">
        <v>22</v>
      </c>
      <c r="F53" s="54">
        <f t="shared" si="16"/>
        <v>4.1033333333333338E-2</v>
      </c>
      <c r="G53" s="56">
        <f>VLOOKUP(B53,Table1[],5,FALSE)</f>
        <v>300</v>
      </c>
      <c r="H53" s="53">
        <f>VLOOKUP(B53,Table1[],4,FALSE)</f>
        <v>12.31</v>
      </c>
      <c r="I53" s="24"/>
      <c r="J53" s="59"/>
      <c r="K53" s="26"/>
      <c r="L53" s="60"/>
      <c r="M53" s="28"/>
      <c r="N53" s="60"/>
      <c r="O53" s="28"/>
      <c r="P53" s="59"/>
      <c r="Q53" s="29">
        <f t="shared" si="14"/>
        <v>0</v>
      </c>
      <c r="R53" s="30">
        <f t="shared" si="15"/>
        <v>0</v>
      </c>
    </row>
    <row r="54" spans="1:18" ht="15" hidden="1" customHeight="1" x14ac:dyDescent="0.25">
      <c r="A54" s="194"/>
      <c r="B54" s="101" t="s">
        <v>28</v>
      </c>
      <c r="C54" s="50">
        <f>VLOOKUP(B54,Table1[],2,FALSE)</f>
        <v>1850189</v>
      </c>
      <c r="D54" s="93" t="str">
        <f>VLOOKUP(B54,Table1[],3,FALSE)</f>
        <v>4/30 ct</v>
      </c>
      <c r="E54" s="50" t="s">
        <v>22</v>
      </c>
      <c r="F54" s="54">
        <f t="shared" si="16"/>
        <v>0.23716666666666666</v>
      </c>
      <c r="G54" s="56">
        <f>VLOOKUP(B54,Table1[],5,FALSE)</f>
        <v>120</v>
      </c>
      <c r="H54" s="53">
        <f>VLOOKUP(B54,Table1[],4,FALSE)</f>
        <v>28.46</v>
      </c>
      <c r="I54" s="24"/>
      <c r="J54" s="59"/>
      <c r="K54" s="26"/>
      <c r="L54" s="60"/>
      <c r="M54" s="28"/>
      <c r="N54" s="60"/>
      <c r="O54" s="28"/>
      <c r="P54" s="59"/>
      <c r="Q54" s="29">
        <f t="shared" si="14"/>
        <v>0</v>
      </c>
      <c r="R54" s="30">
        <f t="shared" si="15"/>
        <v>0</v>
      </c>
    </row>
    <row r="55" spans="1:18" ht="15" customHeight="1" x14ac:dyDescent="0.25">
      <c r="A55" s="194"/>
      <c r="B55" s="102" t="s">
        <v>32</v>
      </c>
      <c r="C55" s="50">
        <f>VLOOKUP(B55,Table1[],2,FALSE)</f>
        <v>4307575</v>
      </c>
      <c r="D55" s="93" t="str">
        <f>VLOOKUP(B55,Table1[],3,FALSE)</f>
        <v>200 ct</v>
      </c>
      <c r="E55" s="50" t="s">
        <v>22</v>
      </c>
      <c r="F55" s="54">
        <f t="shared" si="16"/>
        <v>0.10869999999999999</v>
      </c>
      <c r="G55" s="56">
        <f>VLOOKUP(B55,Table1[],5,FALSE)</f>
        <v>200</v>
      </c>
      <c r="H55" s="53">
        <f>VLOOKUP(B55,Table1[],4,FALSE)</f>
        <v>21.74</v>
      </c>
      <c r="I55" s="24">
        <v>50</v>
      </c>
      <c r="J55" s="59"/>
      <c r="K55" s="26"/>
      <c r="L55" s="60"/>
      <c r="M55" s="28"/>
      <c r="N55" s="60"/>
      <c r="O55" s="28"/>
      <c r="P55" s="59"/>
      <c r="Q55" s="29">
        <f t="shared" si="14"/>
        <v>0</v>
      </c>
      <c r="R55" s="30">
        <f t="shared" si="15"/>
        <v>0</v>
      </c>
    </row>
    <row r="56" spans="1:18" ht="15" hidden="1" customHeight="1" x14ac:dyDescent="0.25">
      <c r="A56" s="194"/>
      <c r="B56" s="101" t="s">
        <v>34</v>
      </c>
      <c r="C56" s="50">
        <f>VLOOKUP(B56,Table1[],2,FALSE)</f>
        <v>1739663</v>
      </c>
      <c r="D56" s="93" t="str">
        <f>VLOOKUP(B56,Table1[],3,FALSE)</f>
        <v>6/50 ct</v>
      </c>
      <c r="E56" s="50" t="s">
        <v>22</v>
      </c>
      <c r="F56" s="54">
        <f t="shared" si="16"/>
        <v>0.1641</v>
      </c>
      <c r="G56" s="56">
        <f>VLOOKUP(B56,Table1[],5,FALSE)</f>
        <v>300</v>
      </c>
      <c r="H56" s="53">
        <f>VLOOKUP(B56,Table1[],4,FALSE)</f>
        <v>49.23</v>
      </c>
      <c r="I56" s="24"/>
      <c r="J56" s="59"/>
      <c r="K56" s="26"/>
      <c r="L56" s="60"/>
      <c r="M56" s="28"/>
      <c r="N56" s="60"/>
      <c r="O56" s="28"/>
      <c r="P56" s="59"/>
      <c r="Q56" s="29">
        <f t="shared" si="14"/>
        <v>0</v>
      </c>
      <c r="R56" s="30">
        <f t="shared" si="15"/>
        <v>0</v>
      </c>
    </row>
    <row r="57" spans="1:18" ht="15" customHeight="1" x14ac:dyDescent="0.25">
      <c r="A57" s="194"/>
      <c r="B57" s="102" t="s">
        <v>37</v>
      </c>
      <c r="C57" s="50">
        <f>VLOOKUP(B57,Table1[],2,FALSE)</f>
        <v>1827433</v>
      </c>
      <c r="D57" s="93" t="str">
        <f>VLOOKUP(B57,Table1[],3,FALSE)</f>
        <v>64 ct</v>
      </c>
      <c r="E57" s="50" t="s">
        <v>22</v>
      </c>
      <c r="F57" s="54">
        <f t="shared" si="16"/>
        <v>0.27124999999999999</v>
      </c>
      <c r="G57" s="56">
        <f>VLOOKUP(B57,Table1[],5,FALSE)</f>
        <v>64</v>
      </c>
      <c r="H57" s="53">
        <f>VLOOKUP(B57,Table1[],4,FALSE)</f>
        <v>17.36</v>
      </c>
      <c r="I57" s="24">
        <v>3</v>
      </c>
      <c r="J57" s="59"/>
      <c r="K57" s="26"/>
      <c r="L57" s="60"/>
      <c r="M57" s="28"/>
      <c r="N57" s="60"/>
      <c r="O57" s="28"/>
      <c r="P57" s="59"/>
      <c r="Q57" s="29">
        <f t="shared" si="14"/>
        <v>0</v>
      </c>
      <c r="R57" s="30">
        <f t="shared" si="15"/>
        <v>0</v>
      </c>
    </row>
    <row r="58" spans="1:18" ht="15" customHeight="1" x14ac:dyDescent="0.25">
      <c r="A58" s="194"/>
      <c r="B58" s="102" t="s">
        <v>52</v>
      </c>
      <c r="C58" s="50">
        <f>VLOOKUP(B58,Table1[],2,FALSE)</f>
        <v>4040440</v>
      </c>
      <c r="D58" s="93" t="str">
        <f>VLOOKUP(B58,Table1[],3,FALSE)</f>
        <v>24 ct</v>
      </c>
      <c r="E58" s="50" t="s">
        <v>22</v>
      </c>
      <c r="F58" s="54">
        <f t="shared" si="16"/>
        <v>0.79041666666666666</v>
      </c>
      <c r="G58" s="56">
        <f>VLOOKUP(B58,Table1[],5,FALSE)</f>
        <v>24</v>
      </c>
      <c r="H58" s="53">
        <f>VLOOKUP(B58,Table1[],4,FALSE)</f>
        <v>18.97</v>
      </c>
      <c r="I58" s="32">
        <v>5</v>
      </c>
      <c r="J58" s="61"/>
      <c r="K58" s="33"/>
      <c r="L58" s="62"/>
      <c r="M58" s="35"/>
      <c r="N58" s="62"/>
      <c r="O58" s="35"/>
      <c r="P58" s="61"/>
      <c r="Q58" s="29">
        <f t="shared" si="14"/>
        <v>0</v>
      </c>
      <c r="R58" s="30">
        <f t="shared" si="15"/>
        <v>0</v>
      </c>
    </row>
    <row r="59" spans="1:18" ht="15" customHeight="1" x14ac:dyDescent="0.25">
      <c r="A59" s="194"/>
      <c r="B59" s="102" t="s">
        <v>73</v>
      </c>
      <c r="C59" s="50">
        <f>VLOOKUP(B59,Table1[],2,FALSE)</f>
        <v>4013066</v>
      </c>
      <c r="D59" s="93" t="str">
        <f>VLOOKUP(B59,Table1[],3,FALSE)</f>
        <v>24 ct</v>
      </c>
      <c r="E59" s="50" t="s">
        <v>22</v>
      </c>
      <c r="F59" s="54">
        <f t="shared" si="16"/>
        <v>0.68833333333333335</v>
      </c>
      <c r="G59" s="56">
        <f>VLOOKUP(B59,Table1[],5,FALSE)</f>
        <v>24</v>
      </c>
      <c r="H59" s="53">
        <f>VLOOKUP(B59,Table1[],4,FALSE)</f>
        <v>16.52</v>
      </c>
      <c r="I59" s="32">
        <v>5</v>
      </c>
      <c r="J59" s="61"/>
      <c r="K59" s="33"/>
      <c r="L59" s="62"/>
      <c r="M59" s="35"/>
      <c r="N59" s="62"/>
      <c r="O59" s="35"/>
      <c r="P59" s="61"/>
      <c r="Q59" s="29">
        <f t="shared" si="14"/>
        <v>0</v>
      </c>
      <c r="R59" s="30">
        <f t="shared" si="15"/>
        <v>0</v>
      </c>
    </row>
    <row r="60" spans="1:18" ht="15" hidden="1" customHeight="1" thickBot="1" x14ac:dyDescent="0.3">
      <c r="A60" s="194"/>
      <c r="B60" s="224" t="s">
        <v>90</v>
      </c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81"/>
      <c r="R60" s="82"/>
    </row>
    <row r="61" spans="1:18" ht="15" hidden="1" customHeight="1" thickBot="1" x14ac:dyDescent="0.3">
      <c r="A61" s="211"/>
      <c r="B61" s="103" t="s">
        <v>44</v>
      </c>
      <c r="C61" s="83">
        <f>VLOOKUP(B61,Table1[],2,FALSE)</f>
        <v>2104998</v>
      </c>
      <c r="D61" s="94" t="str">
        <f>VLOOKUP(B61,Table1[],3,FALSE)</f>
        <v>1000 ct</v>
      </c>
      <c r="E61" s="84" t="s">
        <v>22</v>
      </c>
      <c r="F61" s="85">
        <f t="shared" ref="F61" si="17">SUM(H61/G61)</f>
        <v>6.3200000000000001E-3</v>
      </c>
      <c r="G61" s="84">
        <f>VLOOKUP(B61,Table1[],5,FALSE)</f>
        <v>1000</v>
      </c>
      <c r="H61" s="84">
        <f>VLOOKUP(B61,Table1[],4,FALSE)</f>
        <v>6.32</v>
      </c>
      <c r="I61" s="86"/>
      <c r="J61" s="87"/>
      <c r="K61" s="88"/>
      <c r="L61" s="89"/>
      <c r="M61" s="90"/>
      <c r="N61" s="89"/>
      <c r="O61" s="90"/>
      <c r="P61" s="87"/>
      <c r="Q61" s="91">
        <f t="shared" ref="Q61" si="18">SUM(J61:P61)</f>
        <v>0</v>
      </c>
      <c r="R61" s="92">
        <f t="shared" ref="R61" si="19">SUM(Q61*F61)</f>
        <v>0</v>
      </c>
    </row>
    <row r="62" spans="1:18" x14ac:dyDescent="0.25">
      <c r="Q62" s="64">
        <f>SUM(Q7:Q59)</f>
        <v>0</v>
      </c>
      <c r="R62" s="65">
        <f>SUM(R7:R59)</f>
        <v>0</v>
      </c>
    </row>
  </sheetData>
  <sheetProtection algorithmName="SHA-512" hashValue="80+zNAos0PqQY6DcrbvCx1IjnA13AvaWHYF4hPaiuFYOA1lUvneYjAd3ncFVDjB+J9HJ+HUIK4eigXdA17vxlQ==" saltValue="0ex8vFwrUlcriy6ehngUVw==" spinCount="100000" sheet="1" objects="1" scenarios="1"/>
  <protectedRanges>
    <protectedRange sqref="I61:P61 I7:P15 I48:P59 I22:P30 I32:P46 I17:P20" name="Range1"/>
  </protectedRanges>
  <mergeCells count="18">
    <mergeCell ref="B1:O2"/>
    <mergeCell ref="P1:P2"/>
    <mergeCell ref="Q1:Q2"/>
    <mergeCell ref="R1:R2"/>
    <mergeCell ref="I3:I4"/>
    <mergeCell ref="Q3:Q4"/>
    <mergeCell ref="R3:R4"/>
    <mergeCell ref="A3:A61"/>
    <mergeCell ref="B3:B4"/>
    <mergeCell ref="D3:D4"/>
    <mergeCell ref="E3:E4"/>
    <mergeCell ref="F3:F4"/>
    <mergeCell ref="B47:P47"/>
    <mergeCell ref="B60:P60"/>
    <mergeCell ref="B6:P6"/>
    <mergeCell ref="B16:P16"/>
    <mergeCell ref="B21:P21"/>
    <mergeCell ref="B31:P31"/>
  </mergeCells>
  <conditionalFormatting sqref="B29">
    <cfRule type="duplicateValues" dxfId="2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FDF0-A8B8-4436-96F8-DF070C0DD9CE}">
  <dimension ref="A1:R61"/>
  <sheetViews>
    <sheetView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M12" sqref="M12"/>
    </sheetView>
  </sheetViews>
  <sheetFormatPr defaultRowHeight="15" x14ac:dyDescent="0.25"/>
  <cols>
    <col min="2" max="2" width="24" style="104" customWidth="1"/>
    <col min="3" max="3" width="14.85546875" hidden="1" customWidth="1"/>
    <col min="4" max="4" width="14.85546875" style="95" hidden="1" customWidth="1"/>
    <col min="5" max="5" width="10" hidden="1" customWidth="1"/>
    <col min="6" max="6" width="10.140625" style="63" hidden="1" customWidth="1"/>
    <col min="7" max="7" width="10.140625" hidden="1" customWidth="1"/>
    <col min="8" max="8" width="0" hidden="1" customWidth="1"/>
    <col min="18" max="18" width="11.7109375" customWidth="1"/>
  </cols>
  <sheetData>
    <row r="1" spans="1:18" ht="15" customHeight="1" x14ac:dyDescent="0.25">
      <c r="A1" s="1"/>
      <c r="B1" s="204" t="s">
        <v>126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26"/>
      <c r="Q1" s="200"/>
      <c r="R1" s="202"/>
    </row>
    <row r="2" spans="1:18" ht="15" customHeight="1" thickBot="1" x14ac:dyDescent="0.3">
      <c r="A2" s="80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27"/>
      <c r="Q2" s="201"/>
      <c r="R2" s="203"/>
    </row>
    <row r="3" spans="1:18" ht="15" customHeight="1" x14ac:dyDescent="0.25">
      <c r="A3" s="193" t="s">
        <v>102</v>
      </c>
      <c r="B3" s="222" t="s">
        <v>0</v>
      </c>
      <c r="C3" s="3" t="s">
        <v>1</v>
      </c>
      <c r="D3" s="214" t="s">
        <v>2</v>
      </c>
      <c r="E3" s="216" t="s">
        <v>3</v>
      </c>
      <c r="F3" s="218" t="s">
        <v>4</v>
      </c>
      <c r="G3" s="4" t="s">
        <v>5</v>
      </c>
      <c r="H3" s="4" t="s">
        <v>5</v>
      </c>
      <c r="I3" s="206" t="s">
        <v>6</v>
      </c>
      <c r="J3" s="5">
        <f>'Cover Sheet'!D5</f>
        <v>44296</v>
      </c>
      <c r="K3" s="5">
        <f t="shared" ref="K3:P3" si="0">J3+1</f>
        <v>44297</v>
      </c>
      <c r="L3" s="5">
        <f t="shared" si="0"/>
        <v>44298</v>
      </c>
      <c r="M3" s="5">
        <f t="shared" si="0"/>
        <v>44299</v>
      </c>
      <c r="N3" s="5">
        <f t="shared" si="0"/>
        <v>44300</v>
      </c>
      <c r="O3" s="5">
        <f t="shared" si="0"/>
        <v>44301</v>
      </c>
      <c r="P3" s="5">
        <f t="shared" si="0"/>
        <v>44302</v>
      </c>
      <c r="Q3" s="228" t="s">
        <v>7</v>
      </c>
      <c r="R3" s="230" t="s">
        <v>8</v>
      </c>
    </row>
    <row r="4" spans="1:18" ht="15" customHeight="1" thickBot="1" x14ac:dyDescent="0.3">
      <c r="A4" s="194"/>
      <c r="B4" s="223"/>
      <c r="C4" s="6" t="s">
        <v>9</v>
      </c>
      <c r="D4" s="215"/>
      <c r="E4" s="217"/>
      <c r="F4" s="219"/>
      <c r="G4" s="7" t="s">
        <v>10</v>
      </c>
      <c r="H4" s="7" t="s">
        <v>11</v>
      </c>
      <c r="I4" s="207"/>
      <c r="J4" s="113" t="str">
        <f>TEXT(J3,"ddd")</f>
        <v>Sat</v>
      </c>
      <c r="K4" s="113" t="str">
        <f t="shared" ref="K4:P4" si="1">TEXT(K3,"ddd")</f>
        <v>Sun</v>
      </c>
      <c r="L4" s="113" t="str">
        <f t="shared" si="1"/>
        <v>Mon</v>
      </c>
      <c r="M4" s="113" t="str">
        <f t="shared" si="1"/>
        <v>Tue</v>
      </c>
      <c r="N4" s="113" t="str">
        <f t="shared" si="1"/>
        <v>Wed</v>
      </c>
      <c r="O4" s="113" t="str">
        <f t="shared" si="1"/>
        <v>Thu</v>
      </c>
      <c r="P4" s="113" t="str">
        <f t="shared" si="1"/>
        <v>Fri</v>
      </c>
      <c r="Q4" s="229"/>
      <c r="R4" s="231"/>
    </row>
    <row r="5" spans="1:18" ht="15" hidden="1" customHeight="1" thickBot="1" x14ac:dyDescent="0.3">
      <c r="A5" s="194"/>
      <c r="B5" s="105"/>
      <c r="C5" s="105"/>
      <c r="D5" s="106"/>
      <c r="E5" s="107"/>
      <c r="F5" s="108"/>
      <c r="G5" s="109"/>
      <c r="H5" s="109"/>
      <c r="I5" s="8"/>
      <c r="J5" s="8"/>
      <c r="K5" s="8"/>
      <c r="L5" s="8"/>
      <c r="M5" s="8"/>
      <c r="N5" s="8"/>
      <c r="O5" s="8"/>
      <c r="P5" s="8"/>
      <c r="Q5" s="110"/>
      <c r="R5" s="111"/>
    </row>
    <row r="6" spans="1:18" ht="15" customHeight="1" thickBot="1" x14ac:dyDescent="0.3">
      <c r="A6" s="194"/>
      <c r="B6" s="209" t="s">
        <v>12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9"/>
      <c r="R6" s="10"/>
    </row>
    <row r="7" spans="1:18" ht="15" customHeight="1" x14ac:dyDescent="0.25">
      <c r="A7" s="194"/>
      <c r="B7" s="96" t="s">
        <v>64</v>
      </c>
      <c r="C7" s="11">
        <f>VLOOKUP(B7,'Data &amp; Table'!A3:G59,2,FALSE)</f>
        <v>5429872</v>
      </c>
      <c r="D7" s="11" t="str">
        <f>VLOOKUP(B7,Table1[],3,FALSE)</f>
        <v>72/4 oz</v>
      </c>
      <c r="E7" s="12" t="s">
        <v>22</v>
      </c>
      <c r="F7" s="13">
        <f t="shared" ref="F7" si="2">SUM(H7/G7)</f>
        <v>0.1497222222222222</v>
      </c>
      <c r="G7" s="14">
        <f>VLOOKUP(B7,Table1[],5,FALSE)</f>
        <v>72</v>
      </c>
      <c r="H7" s="15">
        <f>VLOOKUP(B7,Table1[],4,FALSE)</f>
        <v>10.78</v>
      </c>
      <c r="I7" s="16">
        <v>16</v>
      </c>
      <c r="J7" s="17"/>
      <c r="K7" s="18"/>
      <c r="L7" s="19"/>
      <c r="M7" s="20"/>
      <c r="N7" s="19"/>
      <c r="O7" s="20"/>
      <c r="P7" s="19"/>
      <c r="Q7" s="21">
        <f>SUM(J7:P7)</f>
        <v>0</v>
      </c>
      <c r="R7" s="22">
        <f>SUM(Q7*F7)</f>
        <v>0</v>
      </c>
    </row>
    <row r="8" spans="1:18" ht="15" customHeight="1" x14ac:dyDescent="0.25">
      <c r="A8" s="194"/>
      <c r="B8" s="97" t="s">
        <v>63</v>
      </c>
      <c r="C8" s="11">
        <f>VLOOKUP(B8,'Data &amp; Table'!A4:G60,2,FALSE)</f>
        <v>6777684</v>
      </c>
      <c r="D8" s="11" t="str">
        <f>VLOOKUP(B8,Table1[],3,FALSE)</f>
        <v>72/4 oz</v>
      </c>
      <c r="E8" s="12" t="s">
        <v>22</v>
      </c>
      <c r="F8" s="23">
        <f>SUM(H8/G8)</f>
        <v>0.17486111111111111</v>
      </c>
      <c r="G8" s="14">
        <f>VLOOKUP(B8,Table1[],5,FALSE)</f>
        <v>72</v>
      </c>
      <c r="H8" s="15">
        <f>VLOOKUP(B8,Table1[],4,FALSE)</f>
        <v>12.59</v>
      </c>
      <c r="I8" s="24">
        <v>10</v>
      </c>
      <c r="J8" s="25"/>
      <c r="K8" s="26"/>
      <c r="L8" s="27"/>
      <c r="M8" s="28"/>
      <c r="N8" s="27"/>
      <c r="O8" s="28"/>
      <c r="P8" s="27"/>
      <c r="Q8" s="29">
        <f t="shared" ref="Q8:Q15" si="3">SUM(J8:P8)</f>
        <v>0</v>
      </c>
      <c r="R8" s="30">
        <f t="shared" ref="R8:R15" si="4">SUM(Q8*F8)</f>
        <v>0</v>
      </c>
    </row>
    <row r="9" spans="1:18" ht="15" hidden="1" customHeight="1" x14ac:dyDescent="0.25">
      <c r="A9" s="194"/>
      <c r="B9" s="97" t="s">
        <v>49</v>
      </c>
      <c r="C9" s="11">
        <f>VLOOKUP(B9,'Data &amp; Table'!A5:G61,2,FALSE)</f>
        <v>26051</v>
      </c>
      <c r="D9" s="11" t="str">
        <f>VLOOKUP(B9,Table1[],3,FALSE)</f>
        <v>50 ct</v>
      </c>
      <c r="E9" s="12" t="s">
        <v>22</v>
      </c>
      <c r="F9" s="23">
        <f t="shared" ref="F9:F15" si="5">SUM(H9/G9)</f>
        <v>0.25</v>
      </c>
      <c r="G9" s="14">
        <f>VLOOKUP(B9,Table1[],5,FALSE)</f>
        <v>50</v>
      </c>
      <c r="H9" s="15">
        <f>VLOOKUP(B9,Table1[],4,FALSE)</f>
        <v>12.5</v>
      </c>
      <c r="I9" s="24"/>
      <c r="J9" s="25"/>
      <c r="K9" s="26"/>
      <c r="L9" s="27"/>
      <c r="M9" s="28"/>
      <c r="N9" s="27"/>
      <c r="O9" s="28"/>
      <c r="P9" s="27"/>
      <c r="Q9" s="29">
        <f t="shared" si="3"/>
        <v>0</v>
      </c>
      <c r="R9" s="30">
        <f t="shared" si="4"/>
        <v>0</v>
      </c>
    </row>
    <row r="10" spans="1:18" ht="15" customHeight="1" x14ac:dyDescent="0.25">
      <c r="A10" s="194"/>
      <c r="B10" s="97" t="s">
        <v>71</v>
      </c>
      <c r="C10" s="11">
        <f>VLOOKUP(B10,'Data &amp; Table'!A6:G62,2,FALSE)</f>
        <v>26068</v>
      </c>
      <c r="D10" s="11" t="str">
        <f>VLOOKUP(B10,Table1[],3,FALSE)</f>
        <v>50 ct</v>
      </c>
      <c r="E10" s="12" t="s">
        <v>22</v>
      </c>
      <c r="F10" s="23">
        <f t="shared" si="5"/>
        <v>0.24600000000000002</v>
      </c>
      <c r="G10" s="14">
        <f>VLOOKUP(B10,Table1[],5,FALSE)</f>
        <v>50</v>
      </c>
      <c r="H10" s="15">
        <f>VLOOKUP(B10,Table1[],4,FALSE)</f>
        <v>12.3</v>
      </c>
      <c r="I10" s="24">
        <v>11</v>
      </c>
      <c r="J10" s="25"/>
      <c r="K10" s="26"/>
      <c r="L10" s="27"/>
      <c r="M10" s="28"/>
      <c r="N10" s="27"/>
      <c r="O10" s="28"/>
      <c r="P10" s="27"/>
      <c r="Q10" s="29">
        <f t="shared" si="3"/>
        <v>0</v>
      </c>
      <c r="R10" s="30">
        <f t="shared" si="4"/>
        <v>0</v>
      </c>
    </row>
    <row r="11" spans="1:18" ht="15" customHeight="1" x14ac:dyDescent="0.25">
      <c r="A11" s="194"/>
      <c r="B11" s="97" t="s">
        <v>56</v>
      </c>
      <c r="C11" s="11">
        <f>VLOOKUP(B11,'Data &amp; Table'!A7:G63,2,FALSE)</f>
        <v>3598703</v>
      </c>
      <c r="D11" s="11" t="str">
        <f>VLOOKUP(B11,Table1[],3,FALSE)</f>
        <v>48/8 oz</v>
      </c>
      <c r="E11" s="12" t="s">
        <v>22</v>
      </c>
      <c r="F11" s="23">
        <f t="shared" si="5"/>
        <v>0.26041666666666669</v>
      </c>
      <c r="G11" s="14">
        <f>VLOOKUP(B11,Table1[],5,FALSE)</f>
        <v>48</v>
      </c>
      <c r="H11" s="15">
        <f>VLOOKUP(B11,Table1[],4,FALSE)</f>
        <v>12.5</v>
      </c>
      <c r="I11" s="24">
        <v>13</v>
      </c>
      <c r="J11" s="25"/>
      <c r="K11" s="26"/>
      <c r="L11" s="27"/>
      <c r="M11" s="28"/>
      <c r="N11" s="27"/>
      <c r="O11" s="28"/>
      <c r="P11" s="27"/>
      <c r="Q11" s="29">
        <f t="shared" si="3"/>
        <v>0</v>
      </c>
      <c r="R11" s="30">
        <f t="shared" si="4"/>
        <v>0</v>
      </c>
    </row>
    <row r="12" spans="1:18" ht="15" customHeight="1" x14ac:dyDescent="0.25">
      <c r="A12" s="194"/>
      <c r="B12" s="98" t="s">
        <v>76</v>
      </c>
      <c r="C12" s="11">
        <f>VLOOKUP(B12,'Data &amp; Table'!A8:G64,2,FALSE)</f>
        <v>3598737</v>
      </c>
      <c r="D12" s="11" t="str">
        <f>VLOOKUP(B12,Table1[],3,FALSE)</f>
        <v>48/8 oz</v>
      </c>
      <c r="E12" s="12" t="s">
        <v>22</v>
      </c>
      <c r="F12" s="23">
        <f t="shared" si="5"/>
        <v>0.26041666666666669</v>
      </c>
      <c r="G12" s="14">
        <f>VLOOKUP(B12,Table1[],5,FALSE)</f>
        <v>48</v>
      </c>
      <c r="H12" s="15">
        <f>VLOOKUP(B12,Table1[],4,FALSE)</f>
        <v>12.5</v>
      </c>
      <c r="I12" s="24">
        <v>13</v>
      </c>
      <c r="J12" s="25"/>
      <c r="K12" s="26"/>
      <c r="L12" s="27"/>
      <c r="M12" s="28"/>
      <c r="N12" s="27"/>
      <c r="O12" s="28"/>
      <c r="P12" s="27"/>
      <c r="Q12" s="29">
        <f t="shared" si="3"/>
        <v>0</v>
      </c>
      <c r="R12" s="30">
        <f t="shared" si="4"/>
        <v>0</v>
      </c>
    </row>
    <row r="13" spans="1:18" ht="15" hidden="1" customHeight="1" x14ac:dyDescent="0.25">
      <c r="A13" s="194"/>
      <c r="B13" s="98" t="s">
        <v>58</v>
      </c>
      <c r="C13" s="11">
        <f>VLOOKUP(B13,'Data &amp; Table'!A9:G65,2,FALSE)</f>
        <v>1886316</v>
      </c>
      <c r="D13" s="11" t="str">
        <f>VLOOKUP(B13,Table1[],3,FALSE)</f>
        <v>6/28 ct</v>
      </c>
      <c r="E13" s="12" t="s">
        <v>22</v>
      </c>
      <c r="F13" s="23">
        <f t="shared" si="5"/>
        <v>0.10327380952380953</v>
      </c>
      <c r="G13" s="14">
        <f>VLOOKUP(B13,Table1[],5,FALSE)</f>
        <v>168</v>
      </c>
      <c r="H13" s="15">
        <f>VLOOKUP(B13,Table1[],4,FALSE)</f>
        <v>17.350000000000001</v>
      </c>
      <c r="I13" s="24"/>
      <c r="J13" s="25"/>
      <c r="K13" s="26"/>
      <c r="L13" s="27"/>
      <c r="M13" s="28"/>
      <c r="N13" s="27"/>
      <c r="O13" s="28"/>
      <c r="P13" s="27"/>
      <c r="Q13" s="29">
        <f t="shared" si="3"/>
        <v>0</v>
      </c>
      <c r="R13" s="30">
        <f t="shared" si="4"/>
        <v>0</v>
      </c>
    </row>
    <row r="14" spans="1:18" ht="15" customHeight="1" x14ac:dyDescent="0.25">
      <c r="A14" s="194"/>
      <c r="B14" s="98" t="s">
        <v>59</v>
      </c>
      <c r="C14" s="11">
        <f>VLOOKUP(B14,'Data &amp; Table'!A10:G66,2,FALSE)</f>
        <v>4716920</v>
      </c>
      <c r="D14" s="11" t="str">
        <f>VLOOKUP(B14,Table1[],3,FALSE)</f>
        <v>6/28 ct</v>
      </c>
      <c r="E14" s="12" t="s">
        <v>22</v>
      </c>
      <c r="F14" s="23">
        <f t="shared" si="5"/>
        <v>0.10886904761904762</v>
      </c>
      <c r="G14" s="14">
        <f>VLOOKUP(B14,Table1[],5,FALSE)</f>
        <v>168</v>
      </c>
      <c r="H14" s="15">
        <f>VLOOKUP(B14,Table1[],4,FALSE)</f>
        <v>18.29</v>
      </c>
      <c r="I14" s="24">
        <v>7</v>
      </c>
      <c r="J14" s="25"/>
      <c r="K14" s="26"/>
      <c r="L14" s="27"/>
      <c r="M14" s="28"/>
      <c r="N14" s="27"/>
      <c r="O14" s="28"/>
      <c r="P14" s="27"/>
      <c r="Q14" s="29">
        <f t="shared" si="3"/>
        <v>0</v>
      </c>
      <c r="R14" s="30">
        <f t="shared" si="4"/>
        <v>0</v>
      </c>
    </row>
    <row r="15" spans="1:18" ht="15" customHeight="1" thickBot="1" x14ac:dyDescent="0.3">
      <c r="A15" s="194"/>
      <c r="B15" s="98" t="s">
        <v>72</v>
      </c>
      <c r="C15" s="11">
        <f>VLOOKUP(B15,'Data &amp; Table'!A11:G67,2,FALSE)</f>
        <v>4046330</v>
      </c>
      <c r="D15" s="11" t="str">
        <f>VLOOKUP(B15,Table1[],3,FALSE)</f>
        <v>1000 ct</v>
      </c>
      <c r="E15" s="12" t="s">
        <v>22</v>
      </c>
      <c r="F15" s="23">
        <f t="shared" si="5"/>
        <v>3.8869999999999995E-2</v>
      </c>
      <c r="G15" s="14">
        <f>VLOOKUP(B15,Table1[],5,FALSE)</f>
        <v>1000</v>
      </c>
      <c r="H15" s="15">
        <f>VLOOKUP(B15,Table1[],4,FALSE)</f>
        <v>38.869999999999997</v>
      </c>
      <c r="I15" s="24">
        <v>10</v>
      </c>
      <c r="J15" s="25"/>
      <c r="K15" s="26"/>
      <c r="L15" s="27"/>
      <c r="M15" s="28"/>
      <c r="N15" s="27"/>
      <c r="O15" s="28"/>
      <c r="P15" s="27"/>
      <c r="Q15" s="29">
        <f t="shared" si="3"/>
        <v>0</v>
      </c>
      <c r="R15" s="30">
        <f t="shared" si="4"/>
        <v>0</v>
      </c>
    </row>
    <row r="16" spans="1:18" ht="15" customHeight="1" thickBot="1" x14ac:dyDescent="0.3">
      <c r="A16" s="194"/>
      <c r="B16" s="224" t="s">
        <v>13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9"/>
      <c r="R16" s="38"/>
    </row>
    <row r="17" spans="1:18" ht="15" hidden="1" customHeight="1" x14ac:dyDescent="0.25">
      <c r="A17" s="194"/>
      <c r="B17" s="79" t="s">
        <v>54</v>
      </c>
      <c r="C17" s="39">
        <f>VLOOKUP(B17,'Data &amp; Table'!A3:G59,2,FALSE)</f>
        <v>7913403</v>
      </c>
      <c r="D17" s="11" t="str">
        <f>VLOOKUP(B17,Table1[],3,FALSE)</f>
        <v>8/10 ct</v>
      </c>
      <c r="E17" s="39" t="s">
        <v>22</v>
      </c>
      <c r="F17" s="13">
        <f>SUM(H17/G17)</f>
        <v>6.3312499999999998</v>
      </c>
      <c r="G17" s="40">
        <f>VLOOKUP(B17,Table1[],5,FALSE)</f>
        <v>8</v>
      </c>
      <c r="H17" s="41">
        <f>VLOOKUP(B17,Table1[],4,FALSE)</f>
        <v>50.65</v>
      </c>
      <c r="I17" s="42"/>
      <c r="J17" s="17"/>
      <c r="K17" s="43"/>
      <c r="L17" s="19"/>
      <c r="M17" s="44"/>
      <c r="N17" s="19"/>
      <c r="O17" s="44"/>
      <c r="P17" s="19"/>
      <c r="Q17" s="29">
        <f t="shared" ref="Q17:Q19" si="6">SUM(J17:P17)</f>
        <v>0</v>
      </c>
      <c r="R17" s="22">
        <f t="shared" ref="R17:R20" si="7">SUM(Q17*F17)</f>
        <v>0</v>
      </c>
    </row>
    <row r="18" spans="1:18" ht="15" customHeight="1" thickBot="1" x14ac:dyDescent="0.3">
      <c r="A18" s="194"/>
      <c r="B18" s="79" t="s">
        <v>53</v>
      </c>
      <c r="C18" s="39">
        <f>VLOOKUP(B18,'Data &amp; Table'!A4:G60,2,FALSE)</f>
        <v>7887268</v>
      </c>
      <c r="D18" s="11" t="str">
        <f>VLOOKUP(B18,Table1[],3,FALSE)</f>
        <v>16/10 ct</v>
      </c>
      <c r="E18" s="39" t="s">
        <v>22</v>
      </c>
      <c r="F18" s="23">
        <f t="shared" ref="F18:F20" si="8">SUM(H18/G18)</f>
        <v>5.3875000000000002</v>
      </c>
      <c r="G18" s="40">
        <f>VLOOKUP(B18,Table1[],5,FALSE)</f>
        <v>16</v>
      </c>
      <c r="H18" s="41">
        <f>VLOOKUP(B18,Table1[],4,FALSE)</f>
        <v>86.2</v>
      </c>
      <c r="I18" s="45" t="s">
        <v>164</v>
      </c>
      <c r="J18" s="25"/>
      <c r="K18" s="46"/>
      <c r="L18" s="27"/>
      <c r="M18" s="47"/>
      <c r="N18" s="27"/>
      <c r="O18" s="47"/>
      <c r="P18" s="27"/>
      <c r="Q18" s="29">
        <f t="shared" si="6"/>
        <v>0</v>
      </c>
      <c r="R18" s="30">
        <f t="shared" si="7"/>
        <v>0</v>
      </c>
    </row>
    <row r="19" spans="1:18" ht="15" hidden="1" customHeight="1" x14ac:dyDescent="0.25">
      <c r="A19" s="194"/>
      <c r="B19" s="79" t="s">
        <v>77</v>
      </c>
      <c r="C19" s="39">
        <f>VLOOKUP(B19,'Data &amp; Table'!A5:G61,2,FALSE)</f>
        <v>2216045</v>
      </c>
      <c r="D19" s="11" t="str">
        <f>VLOOKUP(B19,Table1[],3,FALSE)</f>
        <v>2 ct</v>
      </c>
      <c r="E19" s="39" t="s">
        <v>22</v>
      </c>
      <c r="F19" s="23">
        <f t="shared" si="8"/>
        <v>34.340000000000003</v>
      </c>
      <c r="G19" s="40">
        <f>VLOOKUP(B19,Table1[],5,FALSE)</f>
        <v>2</v>
      </c>
      <c r="H19" s="41">
        <f>VLOOKUP(B19,Table1[],4,FALSE)</f>
        <v>68.680000000000007</v>
      </c>
      <c r="I19" s="45"/>
      <c r="J19" s="25"/>
      <c r="K19" s="46"/>
      <c r="L19" s="27"/>
      <c r="M19" s="47"/>
      <c r="N19" s="27"/>
      <c r="O19" s="47"/>
      <c r="P19" s="27"/>
      <c r="Q19" s="29">
        <f t="shared" si="6"/>
        <v>0</v>
      </c>
      <c r="R19" s="30">
        <f t="shared" si="7"/>
        <v>0</v>
      </c>
    </row>
    <row r="20" spans="1:18" ht="15" hidden="1" customHeight="1" thickBot="1" x14ac:dyDescent="0.3">
      <c r="A20" s="194"/>
      <c r="B20" s="79" t="s">
        <v>78</v>
      </c>
      <c r="C20" s="39">
        <f>VLOOKUP(B20,'Data &amp; Table'!A6:G62,2,FALSE)</f>
        <v>2843104</v>
      </c>
      <c r="D20" s="11" t="str">
        <f>VLOOKUP(B20,Table1[],3,FALSE)</f>
        <v>2 ct</v>
      </c>
      <c r="E20" s="39" t="s">
        <v>22</v>
      </c>
      <c r="F20" s="23">
        <f t="shared" si="8"/>
        <v>34.93</v>
      </c>
      <c r="G20" s="40">
        <f>VLOOKUP(B20,Table1[],5,FALSE)</f>
        <v>2</v>
      </c>
      <c r="H20" s="41">
        <f>VLOOKUP(B20,Table1[],4,FALSE)</f>
        <v>69.86</v>
      </c>
      <c r="I20" s="45"/>
      <c r="J20" s="25"/>
      <c r="K20" s="46"/>
      <c r="L20" s="27"/>
      <c r="M20" s="47"/>
      <c r="N20" s="27"/>
      <c r="O20" s="47"/>
      <c r="P20" s="27"/>
      <c r="Q20" s="29">
        <f t="shared" ref="Q20:Q45" si="9">SUM(J20:P20)</f>
        <v>0</v>
      </c>
      <c r="R20" s="30">
        <f t="shared" si="7"/>
        <v>0</v>
      </c>
    </row>
    <row r="21" spans="1:18" ht="15" customHeight="1" thickBot="1" x14ac:dyDescent="0.3">
      <c r="A21" s="194"/>
      <c r="B21" s="224" t="s">
        <v>79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9"/>
      <c r="R21" s="38"/>
    </row>
    <row r="22" spans="1:18" ht="15" customHeight="1" x14ac:dyDescent="0.25">
      <c r="A22" s="194"/>
      <c r="B22" s="99" t="s">
        <v>62</v>
      </c>
      <c r="C22" s="50">
        <f>VLOOKUP(B22,'Data &amp; Table'!A3:G59,2,FALSE)</f>
        <v>7076126</v>
      </c>
      <c r="D22" s="93" t="str">
        <f>VLOOKUP(B22,Table1[],3,FALSE)</f>
        <v>72/4 oz</v>
      </c>
      <c r="E22" s="50" t="s">
        <v>22</v>
      </c>
      <c r="F22" s="51">
        <f>SUM(H22/G22)</f>
        <v>0.28611111111111115</v>
      </c>
      <c r="G22" s="52">
        <f>VLOOKUP(B22,Table1[],5,FALSE)</f>
        <v>72</v>
      </c>
      <c r="H22" s="53">
        <f>VLOOKUP(B22,Table1[],4,FALSE)</f>
        <v>20.6</v>
      </c>
      <c r="I22" s="42">
        <v>3</v>
      </c>
      <c r="J22" s="19"/>
      <c r="K22" s="44"/>
      <c r="L22" s="19"/>
      <c r="M22" s="44"/>
      <c r="N22" s="19"/>
      <c r="O22" s="44"/>
      <c r="P22" s="19"/>
      <c r="Q22" s="21">
        <f t="shared" si="9"/>
        <v>0</v>
      </c>
      <c r="R22" s="22">
        <f t="shared" ref="R22:R30" si="10">SUM(Q22*F22)</f>
        <v>0</v>
      </c>
    </row>
    <row r="23" spans="1:18" ht="15" hidden="1" customHeight="1" x14ac:dyDescent="0.25">
      <c r="A23" s="194"/>
      <c r="B23" s="100" t="s">
        <v>26</v>
      </c>
      <c r="C23" s="50">
        <f>VLOOKUP(B23,'Data &amp; Table'!A4:G60,2,FALSE)</f>
        <v>0</v>
      </c>
      <c r="D23" s="93" t="str">
        <f>VLOOKUP(B23,Table1[],3,FALSE)</f>
        <v>1 ea</v>
      </c>
      <c r="E23" s="50" t="s">
        <v>22</v>
      </c>
      <c r="F23" s="54">
        <f t="shared" ref="F23:F30" si="11">SUM(H23/G23)</f>
        <v>2.31</v>
      </c>
      <c r="G23" s="52">
        <f>VLOOKUP(B23,Table1[],5,FALSE)</f>
        <v>1</v>
      </c>
      <c r="H23" s="53">
        <f>VLOOKUP(B23,Table1[],4,FALSE)</f>
        <v>2.31</v>
      </c>
      <c r="I23" s="45"/>
      <c r="J23" s="27"/>
      <c r="K23" s="47"/>
      <c r="L23" s="27"/>
      <c r="M23" s="47"/>
      <c r="N23" s="27"/>
      <c r="O23" s="47"/>
      <c r="P23" s="27"/>
      <c r="Q23" s="29">
        <f t="shared" si="9"/>
        <v>0</v>
      </c>
      <c r="R23" s="30">
        <f t="shared" si="10"/>
        <v>0</v>
      </c>
    </row>
    <row r="24" spans="1:18" ht="15" customHeight="1" x14ac:dyDescent="0.25">
      <c r="A24" s="194"/>
      <c r="B24" s="97" t="s">
        <v>36</v>
      </c>
      <c r="C24" s="50">
        <f>VLOOKUP(B24,'Data &amp; Table'!A5:G61,2,FALSE)</f>
        <v>3412410</v>
      </c>
      <c r="D24" s="93" t="str">
        <f>VLOOKUP(B24,Table1[],3,FALSE)</f>
        <v>48 ct</v>
      </c>
      <c r="E24" s="50" t="s">
        <v>22</v>
      </c>
      <c r="F24" s="54">
        <f t="shared" si="11"/>
        <v>0.32645833333333335</v>
      </c>
      <c r="G24" s="52">
        <f>VLOOKUP(B24,Table1[],5,FALSE)</f>
        <v>48</v>
      </c>
      <c r="H24" s="53">
        <f>VLOOKUP(B24,Table1[],4,FALSE)</f>
        <v>15.67</v>
      </c>
      <c r="I24" s="45">
        <v>24</v>
      </c>
      <c r="J24" s="27"/>
      <c r="K24" s="47"/>
      <c r="L24" s="27"/>
      <c r="M24" s="47"/>
      <c r="N24" s="27"/>
      <c r="O24" s="47"/>
      <c r="P24" s="27"/>
      <c r="Q24" s="29">
        <f t="shared" si="9"/>
        <v>0</v>
      </c>
      <c r="R24" s="30">
        <f t="shared" si="10"/>
        <v>0</v>
      </c>
    </row>
    <row r="25" spans="1:18" ht="15" hidden="1" customHeight="1" x14ac:dyDescent="0.25">
      <c r="A25" s="194"/>
      <c r="B25" s="101" t="s">
        <v>68</v>
      </c>
      <c r="C25" s="50">
        <f>VLOOKUP(B25,'Data &amp; Table'!A6:G62,2,FALSE)</f>
        <v>6216725</v>
      </c>
      <c r="D25" s="93" t="str">
        <f>VLOOKUP(B25,Table1[],3,FALSE)</f>
        <v>48 ct</v>
      </c>
      <c r="E25" s="50" t="s">
        <v>22</v>
      </c>
      <c r="F25" s="54">
        <f t="shared" si="11"/>
        <v>0.36791666666666667</v>
      </c>
      <c r="G25" s="52">
        <f>VLOOKUP(B25,Table1[],5,FALSE)</f>
        <v>48</v>
      </c>
      <c r="H25" s="53">
        <f>VLOOKUP(B25,Table1[],4,FALSE)</f>
        <v>17.66</v>
      </c>
      <c r="I25" s="45"/>
      <c r="J25" s="27"/>
      <c r="K25" s="47"/>
      <c r="L25" s="27"/>
      <c r="M25" s="47"/>
      <c r="N25" s="27"/>
      <c r="O25" s="47"/>
      <c r="P25" s="27"/>
      <c r="Q25" s="29">
        <f t="shared" si="9"/>
        <v>0</v>
      </c>
      <c r="R25" s="30">
        <f t="shared" si="10"/>
        <v>0</v>
      </c>
    </row>
    <row r="26" spans="1:18" ht="15" hidden="1" customHeight="1" x14ac:dyDescent="0.25">
      <c r="A26" s="194"/>
      <c r="B26" s="101" t="s">
        <v>70</v>
      </c>
      <c r="C26" s="50">
        <f>VLOOKUP(B26,'Data &amp; Table'!A7:G63,2,FALSE)</f>
        <v>6216709</v>
      </c>
      <c r="D26" s="93" t="str">
        <f>VLOOKUP(B26,Table1[],3,FALSE)</f>
        <v>48 ct</v>
      </c>
      <c r="E26" s="50" t="s">
        <v>22</v>
      </c>
      <c r="F26" s="54">
        <f t="shared" si="11"/>
        <v>0.36791666666666667</v>
      </c>
      <c r="G26" s="52">
        <f>VLOOKUP(B26,Table1[],5,FALSE)</f>
        <v>48</v>
      </c>
      <c r="H26" s="53">
        <f>VLOOKUP(B26,Table1[],4,FALSE)</f>
        <v>17.66</v>
      </c>
      <c r="I26" s="45"/>
      <c r="J26" s="27"/>
      <c r="K26" s="47"/>
      <c r="L26" s="27"/>
      <c r="M26" s="47"/>
      <c r="N26" s="27"/>
      <c r="O26" s="47"/>
      <c r="P26" s="27"/>
      <c r="Q26" s="29">
        <f t="shared" si="9"/>
        <v>0</v>
      </c>
      <c r="R26" s="30">
        <f t="shared" si="10"/>
        <v>0</v>
      </c>
    </row>
    <row r="27" spans="1:18" ht="15" hidden="1" customHeight="1" x14ac:dyDescent="0.25">
      <c r="A27" s="194"/>
      <c r="B27" s="101" t="s">
        <v>69</v>
      </c>
      <c r="C27" s="50">
        <f>VLOOKUP(B27,'Data &amp; Table'!A8:G64,2,FALSE)</f>
        <v>0</v>
      </c>
      <c r="D27" s="93">
        <f>VLOOKUP(B27,Table1[],3,FALSE)</f>
        <v>0</v>
      </c>
      <c r="E27" s="50" t="s">
        <v>22</v>
      </c>
      <c r="F27" s="54">
        <f t="shared" si="11"/>
        <v>0.19</v>
      </c>
      <c r="G27" s="52">
        <f>VLOOKUP(B27,Table1[],5,FALSE)</f>
        <v>1</v>
      </c>
      <c r="H27" s="53">
        <f>VLOOKUP(B27,Table1[],4,FALSE)</f>
        <v>0.19</v>
      </c>
      <c r="I27" s="45"/>
      <c r="J27" s="27"/>
      <c r="K27" s="47"/>
      <c r="L27" s="27"/>
      <c r="M27" s="47"/>
      <c r="N27" s="27"/>
      <c r="O27" s="47"/>
      <c r="P27" s="27"/>
      <c r="Q27" s="29">
        <f t="shared" si="9"/>
        <v>0</v>
      </c>
      <c r="R27" s="30">
        <f t="shared" si="10"/>
        <v>0</v>
      </c>
    </row>
    <row r="28" spans="1:18" ht="15" customHeight="1" x14ac:dyDescent="0.25">
      <c r="A28" s="194"/>
      <c r="B28" s="102" t="s">
        <v>43</v>
      </c>
      <c r="C28" s="50">
        <f>VLOOKUP(B28,'Data &amp; Table'!A9:G65,2,FALSE)</f>
        <v>1666163</v>
      </c>
      <c r="D28" s="93" t="str">
        <f>VLOOKUP(B28,Table1[],3,FALSE)</f>
        <v>48 ct</v>
      </c>
      <c r="E28" s="50" t="s">
        <v>22</v>
      </c>
      <c r="F28" s="54">
        <f t="shared" si="11"/>
        <v>0.31708333333333333</v>
      </c>
      <c r="G28" s="52">
        <f>VLOOKUP(B28,Table1[],5,FALSE)</f>
        <v>48</v>
      </c>
      <c r="H28" s="53">
        <f>VLOOKUP(B28,Table1[],4,FALSE)</f>
        <v>15.22</v>
      </c>
      <c r="I28" s="45">
        <v>24</v>
      </c>
      <c r="J28" s="27"/>
      <c r="K28" s="47"/>
      <c r="L28" s="27"/>
      <c r="M28" s="47"/>
      <c r="N28" s="27"/>
      <c r="O28" s="47"/>
      <c r="P28" s="27"/>
      <c r="Q28" s="29">
        <f t="shared" si="9"/>
        <v>0</v>
      </c>
      <c r="R28" s="30">
        <f t="shared" si="10"/>
        <v>0</v>
      </c>
    </row>
    <row r="29" spans="1:18" ht="15" hidden="1" customHeight="1" x14ac:dyDescent="0.25">
      <c r="A29" s="194"/>
      <c r="B29" s="101" t="s">
        <v>47</v>
      </c>
      <c r="C29" s="50">
        <f>VLOOKUP(B29,'Data &amp; Table'!A10:G66,2,FALSE)</f>
        <v>0</v>
      </c>
      <c r="D29" s="93">
        <f>VLOOKUP(B29,Table1[],3,FALSE)</f>
        <v>0</v>
      </c>
      <c r="E29" s="50" t="s">
        <v>22</v>
      </c>
      <c r="F29" s="54">
        <f t="shared" si="11"/>
        <v>0.8</v>
      </c>
      <c r="G29" s="52">
        <f>VLOOKUP(B29,Table1[],5,FALSE)</f>
        <v>1</v>
      </c>
      <c r="H29" s="53">
        <f>VLOOKUP(B29,Table1[],4,FALSE)</f>
        <v>0.8</v>
      </c>
      <c r="I29" s="45"/>
      <c r="J29" s="27"/>
      <c r="K29" s="47"/>
      <c r="L29" s="27"/>
      <c r="M29" s="47"/>
      <c r="N29" s="27"/>
      <c r="O29" s="47"/>
      <c r="P29" s="27"/>
      <c r="Q29" s="29">
        <f t="shared" si="9"/>
        <v>0</v>
      </c>
      <c r="R29" s="30">
        <f t="shared" si="10"/>
        <v>0</v>
      </c>
    </row>
    <row r="30" spans="1:18" ht="15" customHeight="1" thickBot="1" x14ac:dyDescent="0.3">
      <c r="A30" s="194"/>
      <c r="B30" s="102" t="s">
        <v>48</v>
      </c>
      <c r="C30" s="50">
        <f>VLOOKUP(B30,'Data &amp; Table'!A11:G67,2,FALSE)</f>
        <v>8759060</v>
      </c>
      <c r="D30" s="93" t="str">
        <f>VLOOKUP(B30,Table1[],3,FALSE)</f>
        <v>48 ct</v>
      </c>
      <c r="E30" s="50" t="s">
        <v>22</v>
      </c>
      <c r="F30" s="54">
        <f t="shared" si="11"/>
        <v>0.30437500000000001</v>
      </c>
      <c r="G30" s="52">
        <f>VLOOKUP(B30,Table1[],5,FALSE)</f>
        <v>48</v>
      </c>
      <c r="H30" s="53">
        <f>VLOOKUP(B30,Table1[],4,FALSE)</f>
        <v>14.61</v>
      </c>
      <c r="I30" s="45">
        <v>3</v>
      </c>
      <c r="J30" s="27"/>
      <c r="K30" s="47"/>
      <c r="L30" s="27"/>
      <c r="M30" s="47"/>
      <c r="N30" s="27"/>
      <c r="O30" s="47"/>
      <c r="P30" s="27"/>
      <c r="Q30" s="29">
        <f t="shared" si="9"/>
        <v>0</v>
      </c>
      <c r="R30" s="30">
        <f t="shared" si="10"/>
        <v>0</v>
      </c>
    </row>
    <row r="31" spans="1:18" ht="15" customHeight="1" thickBot="1" x14ac:dyDescent="0.3">
      <c r="A31" s="194"/>
      <c r="B31" s="224" t="s">
        <v>14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9"/>
      <c r="R31" s="38"/>
    </row>
    <row r="32" spans="1:18" ht="15" customHeight="1" x14ac:dyDescent="0.25">
      <c r="A32" s="194"/>
      <c r="B32" s="102" t="s">
        <v>75</v>
      </c>
      <c r="C32" s="50">
        <f>VLOOKUP(B32,Table1[],2,FALSE)</f>
        <v>8328668</v>
      </c>
      <c r="D32" s="93" t="str">
        <f>VLOOKUP(B32,Table1[],3,FALSE)</f>
        <v>384 ct</v>
      </c>
      <c r="E32" s="50" t="s">
        <v>22</v>
      </c>
      <c r="F32" s="51">
        <f>SUM(H32/G32)</f>
        <v>3.3385416666666667E-2</v>
      </c>
      <c r="G32" s="56">
        <f>VLOOKUP(B32,Table1[],5,FALSE)</f>
        <v>384</v>
      </c>
      <c r="H32" s="53">
        <f>VLOOKUP(B32,Table1[],4,FALSE)</f>
        <v>12.82</v>
      </c>
      <c r="I32" s="42">
        <v>100</v>
      </c>
      <c r="J32" s="19"/>
      <c r="K32" s="44"/>
      <c r="L32" s="19"/>
      <c r="M32" s="44"/>
      <c r="N32" s="19"/>
      <c r="O32" s="44"/>
      <c r="P32" s="19"/>
      <c r="Q32" s="21">
        <f t="shared" si="9"/>
        <v>0</v>
      </c>
      <c r="R32" s="22">
        <f>SUM(Q32*F32)</f>
        <v>0</v>
      </c>
    </row>
    <row r="33" spans="1:18" ht="15" hidden="1" customHeight="1" x14ac:dyDescent="0.25">
      <c r="A33" s="194"/>
      <c r="B33" s="102" t="s">
        <v>65</v>
      </c>
      <c r="C33" s="50">
        <f>VLOOKUP(B33,Table1[],2,FALSE)</f>
        <v>4053468</v>
      </c>
      <c r="D33" s="93" t="str">
        <f>VLOOKUP(B33,Table1[],3,FALSE)</f>
        <v>20/50 ct</v>
      </c>
      <c r="E33" s="50" t="s">
        <v>22</v>
      </c>
      <c r="F33" s="54">
        <f t="shared" ref="F33:F45" si="12">SUM(H33/G33)</f>
        <v>4.0600000000000004E-2</v>
      </c>
      <c r="G33" s="56">
        <f>VLOOKUP(B33,Table1[],5,FALSE)</f>
        <v>1000</v>
      </c>
      <c r="H33" s="53">
        <f>VLOOKUP(B33,Table1[],4,FALSE)</f>
        <v>40.6</v>
      </c>
      <c r="I33" s="45"/>
      <c r="J33" s="27"/>
      <c r="K33" s="47"/>
      <c r="L33" s="27"/>
      <c r="M33" s="47"/>
      <c r="N33" s="27"/>
      <c r="O33" s="47"/>
      <c r="P33" s="27"/>
      <c r="Q33" s="29">
        <f t="shared" si="9"/>
        <v>0</v>
      </c>
      <c r="R33" s="30">
        <f t="shared" ref="R33:R45" si="13">SUM(Q33*F33)</f>
        <v>0</v>
      </c>
    </row>
    <row r="34" spans="1:18" ht="15" customHeight="1" x14ac:dyDescent="0.25">
      <c r="A34" s="194"/>
      <c r="B34" s="102" t="s">
        <v>50</v>
      </c>
      <c r="C34" s="50">
        <f>VLOOKUP(B34,Table1[],2,FALSE)</f>
        <v>4695292</v>
      </c>
      <c r="D34" s="93" t="str">
        <f>VLOOKUP(B34,Table1[],3,FALSE)</f>
        <v>6/50 ct</v>
      </c>
      <c r="E34" s="50" t="s">
        <v>22</v>
      </c>
      <c r="F34" s="54">
        <f t="shared" si="12"/>
        <v>9.5966666666666658E-2</v>
      </c>
      <c r="G34" s="56">
        <f>VLOOKUP(B34,Table1[],5,FALSE)</f>
        <v>300</v>
      </c>
      <c r="H34" s="53">
        <f>VLOOKUP(B34,Table1[],4,FALSE)</f>
        <v>28.79</v>
      </c>
      <c r="I34" s="45">
        <v>8</v>
      </c>
      <c r="J34" s="27"/>
      <c r="K34" s="47"/>
      <c r="L34" s="27"/>
      <c r="M34" s="47"/>
      <c r="N34" s="27"/>
      <c r="O34" s="47"/>
      <c r="P34" s="27"/>
      <c r="Q34" s="29">
        <f t="shared" si="9"/>
        <v>0</v>
      </c>
      <c r="R34" s="30">
        <f t="shared" si="13"/>
        <v>0</v>
      </c>
    </row>
    <row r="35" spans="1:18" ht="15" customHeight="1" x14ac:dyDescent="0.25">
      <c r="A35" s="194"/>
      <c r="B35" s="102" t="s">
        <v>60</v>
      </c>
      <c r="C35" s="50">
        <f>VLOOKUP(B35,Table1[],2,FALSE)</f>
        <v>6937445</v>
      </c>
      <c r="D35" s="93" t="str">
        <f>VLOOKUP(B35,Table1[],3,FALSE)</f>
        <v>200 ct</v>
      </c>
      <c r="E35" s="50" t="s">
        <v>22</v>
      </c>
      <c r="F35" s="54">
        <f t="shared" si="12"/>
        <v>7.4400000000000008E-2</v>
      </c>
      <c r="G35" s="56">
        <f>VLOOKUP(B35,Table1[],5,FALSE)</f>
        <v>200</v>
      </c>
      <c r="H35" s="53">
        <f>VLOOKUP(B35,Table1[],4,FALSE)</f>
        <v>14.88</v>
      </c>
      <c r="I35" s="45">
        <v>11</v>
      </c>
      <c r="J35" s="27"/>
      <c r="K35" s="47"/>
      <c r="L35" s="27"/>
      <c r="M35" s="47"/>
      <c r="N35" s="27"/>
      <c r="O35" s="47"/>
      <c r="P35" s="27"/>
      <c r="Q35" s="29">
        <f t="shared" si="9"/>
        <v>0</v>
      </c>
      <c r="R35" s="30">
        <f t="shared" si="13"/>
        <v>0</v>
      </c>
    </row>
    <row r="36" spans="1:18" ht="15" customHeight="1" x14ac:dyDescent="0.25">
      <c r="A36" s="194"/>
      <c r="B36" s="102" t="s">
        <v>61</v>
      </c>
      <c r="C36" s="50">
        <f>VLOOKUP(B36,Table1[],2,FALSE)</f>
        <v>4136768</v>
      </c>
      <c r="D36" s="93" t="str">
        <f>VLOOKUP(B36,Table1[],3,FALSE)</f>
        <v>1000 ct</v>
      </c>
      <c r="E36" s="50" t="s">
        <v>22</v>
      </c>
      <c r="F36" s="54">
        <f t="shared" si="12"/>
        <v>2.3809999999999998E-2</v>
      </c>
      <c r="G36" s="56">
        <f>VLOOKUP(B36,Table1[],5,FALSE)</f>
        <v>1000</v>
      </c>
      <c r="H36" s="53">
        <f>VLOOKUP(B36,Table1[],4,FALSE)</f>
        <v>23.81</v>
      </c>
      <c r="I36" s="45">
        <v>14</v>
      </c>
      <c r="J36" s="27"/>
      <c r="K36" s="47"/>
      <c r="L36" s="27"/>
      <c r="M36" s="47"/>
      <c r="N36" s="27"/>
      <c r="O36" s="47"/>
      <c r="P36" s="27"/>
      <c r="Q36" s="29">
        <f t="shared" si="9"/>
        <v>0</v>
      </c>
      <c r="R36" s="30">
        <f t="shared" si="13"/>
        <v>0</v>
      </c>
    </row>
    <row r="37" spans="1:18" ht="15" customHeight="1" x14ac:dyDescent="0.25">
      <c r="A37" s="194"/>
      <c r="B37" s="102" t="s">
        <v>80</v>
      </c>
      <c r="C37" s="50">
        <f>VLOOKUP(B37,Table1[],2,FALSE)</f>
        <v>7087133</v>
      </c>
      <c r="D37" s="93" t="str">
        <f>VLOOKUP(B37,Table1[],3,FALSE)</f>
        <v>200 ct</v>
      </c>
      <c r="E37" s="50" t="s">
        <v>22</v>
      </c>
      <c r="F37" s="54">
        <f t="shared" si="12"/>
        <v>0.17019999999999999</v>
      </c>
      <c r="G37" s="56">
        <f>VLOOKUP(B37,Table1[],5,FALSE)</f>
        <v>200</v>
      </c>
      <c r="H37" s="53">
        <f>VLOOKUP(B37,Table1[],4,FALSE)</f>
        <v>34.04</v>
      </c>
      <c r="I37" s="45">
        <v>15</v>
      </c>
      <c r="J37" s="27"/>
      <c r="K37" s="47"/>
      <c r="L37" s="27"/>
      <c r="M37" s="47"/>
      <c r="N37" s="27"/>
      <c r="O37" s="47"/>
      <c r="P37" s="27"/>
      <c r="Q37" s="29">
        <f t="shared" si="9"/>
        <v>0</v>
      </c>
      <c r="R37" s="30">
        <f t="shared" si="13"/>
        <v>0</v>
      </c>
    </row>
    <row r="38" spans="1:18" ht="15" customHeight="1" x14ac:dyDescent="0.25">
      <c r="A38" s="194"/>
      <c r="B38" s="102" t="s">
        <v>81</v>
      </c>
      <c r="C38" s="50">
        <f>VLOOKUP(B38,Table1[],2,FALSE)</f>
        <v>4879710</v>
      </c>
      <c r="D38" s="93" t="str">
        <f>VLOOKUP(B38,Table1[],3,FALSE)</f>
        <v>2000 ct</v>
      </c>
      <c r="E38" s="50" t="s">
        <v>22</v>
      </c>
      <c r="F38" s="54">
        <f t="shared" si="12"/>
        <v>6.13E-3</v>
      </c>
      <c r="G38" s="56">
        <f>VLOOKUP(B38,Table1[],5,FALSE)</f>
        <v>2000</v>
      </c>
      <c r="H38" s="53">
        <f>VLOOKUP(B38,Table1[],4,FALSE)</f>
        <v>12.26</v>
      </c>
      <c r="I38" s="45">
        <v>33</v>
      </c>
      <c r="J38" s="27"/>
      <c r="K38" s="47"/>
      <c r="L38" s="27"/>
      <c r="M38" s="47"/>
      <c r="N38" s="27"/>
      <c r="O38" s="47"/>
      <c r="P38" s="27"/>
      <c r="Q38" s="29">
        <f t="shared" si="9"/>
        <v>0</v>
      </c>
      <c r="R38" s="30">
        <f t="shared" si="13"/>
        <v>0</v>
      </c>
    </row>
    <row r="39" spans="1:18" ht="15" customHeight="1" x14ac:dyDescent="0.25">
      <c r="A39" s="194"/>
      <c r="B39" s="102" t="s">
        <v>82</v>
      </c>
      <c r="C39" s="50">
        <f>VLOOKUP(B39,Table1[],2,FALSE)</f>
        <v>6735138</v>
      </c>
      <c r="D39" s="93" t="str">
        <f>VLOOKUP(B39,Table1[],3,FALSE)</f>
        <v>200 ct</v>
      </c>
      <c r="E39" s="50" t="s">
        <v>22</v>
      </c>
      <c r="F39" s="54">
        <f t="shared" si="12"/>
        <v>6.9749999999999993E-2</v>
      </c>
      <c r="G39" s="56">
        <f>VLOOKUP(B39,Table1[],5,FALSE)</f>
        <v>200</v>
      </c>
      <c r="H39" s="53">
        <f>VLOOKUP(B39,Table1[],4,FALSE)</f>
        <v>13.95</v>
      </c>
      <c r="I39" s="45">
        <v>14</v>
      </c>
      <c r="J39" s="27"/>
      <c r="K39" s="47"/>
      <c r="L39" s="27"/>
      <c r="M39" s="47"/>
      <c r="N39" s="27"/>
      <c r="O39" s="47"/>
      <c r="P39" s="27"/>
      <c r="Q39" s="29">
        <f t="shared" si="9"/>
        <v>0</v>
      </c>
      <c r="R39" s="30">
        <f t="shared" si="13"/>
        <v>0</v>
      </c>
    </row>
    <row r="40" spans="1:18" ht="15" customHeight="1" x14ac:dyDescent="0.25">
      <c r="A40" s="194"/>
      <c r="B40" s="102" t="s">
        <v>83</v>
      </c>
      <c r="C40" s="50">
        <f>VLOOKUP(B40,Table1[],2,FALSE)</f>
        <v>6631347</v>
      </c>
      <c r="D40" s="93" t="str">
        <f>VLOOKUP(B40,Table1[],3,FALSE)</f>
        <v>600 ct</v>
      </c>
      <c r="E40" s="50" t="s">
        <v>22</v>
      </c>
      <c r="F40" s="54">
        <f t="shared" si="12"/>
        <v>3.3849999999999998E-2</v>
      </c>
      <c r="G40" s="56">
        <f>VLOOKUP(B40,Table1[],5,FALSE)</f>
        <v>600</v>
      </c>
      <c r="H40" s="53">
        <f>VLOOKUP(B40,Table1[],4,FALSE)</f>
        <v>20.309999999999999</v>
      </c>
      <c r="I40" s="45">
        <v>12</v>
      </c>
      <c r="J40" s="27"/>
      <c r="K40" s="47"/>
      <c r="L40" s="27"/>
      <c r="M40" s="47"/>
      <c r="N40" s="27"/>
      <c r="O40" s="47"/>
      <c r="P40" s="27"/>
      <c r="Q40" s="29">
        <f t="shared" si="9"/>
        <v>0</v>
      </c>
      <c r="R40" s="30">
        <f t="shared" si="13"/>
        <v>0</v>
      </c>
    </row>
    <row r="41" spans="1:18" ht="15" customHeight="1" x14ac:dyDescent="0.25">
      <c r="A41" s="194"/>
      <c r="B41" s="102" t="s">
        <v>84</v>
      </c>
      <c r="C41" s="50">
        <f>VLOOKUP(B41,Table1[],2,FALSE)</f>
        <v>4394417</v>
      </c>
      <c r="D41" s="93" t="str">
        <f>VLOOKUP(B41,Table1[],3,FALSE)</f>
        <v>500 ct</v>
      </c>
      <c r="E41" s="50" t="s">
        <v>22</v>
      </c>
      <c r="F41" s="54">
        <f t="shared" si="12"/>
        <v>1.8460000000000001E-2</v>
      </c>
      <c r="G41" s="56">
        <f>VLOOKUP(B41,Table1[],5,FALSE)</f>
        <v>500</v>
      </c>
      <c r="H41" s="53">
        <f>VLOOKUP(B41,Table1[],4,FALSE)</f>
        <v>9.23</v>
      </c>
      <c r="I41" s="45">
        <v>14</v>
      </c>
      <c r="J41" s="27"/>
      <c r="K41" s="47"/>
      <c r="L41" s="27"/>
      <c r="M41" s="47"/>
      <c r="N41" s="27"/>
      <c r="O41" s="47"/>
      <c r="P41" s="27"/>
      <c r="Q41" s="29">
        <f t="shared" si="9"/>
        <v>0</v>
      </c>
      <c r="R41" s="30">
        <f t="shared" si="13"/>
        <v>0</v>
      </c>
    </row>
    <row r="42" spans="1:18" ht="15" customHeight="1" x14ac:dyDescent="0.25">
      <c r="A42" s="194"/>
      <c r="B42" s="102" t="s">
        <v>85</v>
      </c>
      <c r="C42" s="50">
        <f>VLOOKUP(B42,Table1[],2,FALSE)</f>
        <v>210417</v>
      </c>
      <c r="D42" s="93" t="str">
        <f>VLOOKUP(B42,Table1[],3,FALSE)</f>
        <v>3/1000 ct</v>
      </c>
      <c r="E42" s="50" t="s">
        <v>22</v>
      </c>
      <c r="F42" s="54">
        <f t="shared" si="12"/>
        <v>1.04E-2</v>
      </c>
      <c r="G42" s="56">
        <f>VLOOKUP(B42,Table1[],5,FALSE)</f>
        <v>1000</v>
      </c>
      <c r="H42" s="53">
        <f>VLOOKUP(B42,Table1[],4,FALSE)</f>
        <v>10.4</v>
      </c>
      <c r="I42" s="45">
        <v>23</v>
      </c>
      <c r="J42" s="27"/>
      <c r="K42" s="47"/>
      <c r="L42" s="27"/>
      <c r="M42" s="47"/>
      <c r="N42" s="27"/>
      <c r="O42" s="47"/>
      <c r="P42" s="27"/>
      <c r="Q42" s="29">
        <f t="shared" si="9"/>
        <v>0</v>
      </c>
      <c r="R42" s="30">
        <f t="shared" si="13"/>
        <v>0</v>
      </c>
    </row>
    <row r="43" spans="1:18" ht="15" customHeight="1" x14ac:dyDescent="0.25">
      <c r="A43" s="194"/>
      <c r="B43" s="102" t="s">
        <v>86</v>
      </c>
      <c r="C43" s="50">
        <f>VLOOKUP(B43,Table1[],2,FALSE)</f>
        <v>210447</v>
      </c>
      <c r="D43" s="93" t="str">
        <f>VLOOKUP(B43,Table1[],3,FALSE)</f>
        <v>3/1000 ct</v>
      </c>
      <c r="E43" s="50" t="s">
        <v>22</v>
      </c>
      <c r="F43" s="54">
        <f t="shared" si="12"/>
        <v>6.7400000000000003E-3</v>
      </c>
      <c r="G43" s="56">
        <f>VLOOKUP(B43,Table1[],5,FALSE)</f>
        <v>1000</v>
      </c>
      <c r="H43" s="53">
        <f>VLOOKUP(B43,Table1[],4,FALSE)</f>
        <v>6.74</v>
      </c>
      <c r="I43" s="45">
        <v>33</v>
      </c>
      <c r="J43" s="34"/>
      <c r="K43" s="49"/>
      <c r="L43" s="34"/>
      <c r="M43" s="49"/>
      <c r="N43" s="34"/>
      <c r="O43" s="49"/>
      <c r="P43" s="34"/>
      <c r="Q43" s="29">
        <f t="shared" si="9"/>
        <v>0</v>
      </c>
      <c r="R43" s="30">
        <f t="shared" si="13"/>
        <v>0</v>
      </c>
    </row>
    <row r="44" spans="1:18" ht="15" customHeight="1" thickBot="1" x14ac:dyDescent="0.3">
      <c r="A44" s="194"/>
      <c r="B44" s="102" t="s">
        <v>87</v>
      </c>
      <c r="C44" s="50">
        <f>VLOOKUP(B44,Table1[],2,FALSE)</f>
        <v>2647933</v>
      </c>
      <c r="D44" s="93" t="str">
        <f>VLOOKUP(B44,Table1[],3,FALSE)</f>
        <v>2000 ct</v>
      </c>
      <c r="E44" s="50" t="s">
        <v>22</v>
      </c>
      <c r="F44" s="54">
        <f t="shared" si="12"/>
        <v>9.1599999999999997E-3</v>
      </c>
      <c r="G44" s="56">
        <f>VLOOKUP(B44,Table1[],5,FALSE)</f>
        <v>2000</v>
      </c>
      <c r="H44" s="53">
        <f>VLOOKUP(B44,Table1[],4,FALSE)</f>
        <v>18.32</v>
      </c>
      <c r="I44" s="45">
        <v>33</v>
      </c>
      <c r="J44" s="25"/>
      <c r="K44" s="46"/>
      <c r="L44" s="25"/>
      <c r="M44" s="46"/>
      <c r="N44" s="25"/>
      <c r="O44" s="46"/>
      <c r="P44" s="25"/>
      <c r="Q44" s="29">
        <f t="shared" si="9"/>
        <v>0</v>
      </c>
      <c r="R44" s="30">
        <f t="shared" si="13"/>
        <v>0</v>
      </c>
    </row>
    <row r="45" spans="1:18" ht="15" hidden="1" customHeight="1" thickBot="1" x14ac:dyDescent="0.3">
      <c r="A45" s="194"/>
      <c r="B45" s="102" t="s">
        <v>52</v>
      </c>
      <c r="C45" s="50">
        <f>VLOOKUP(B45,Table1[],2,FALSE)</f>
        <v>4040440</v>
      </c>
      <c r="D45" s="93" t="str">
        <f>VLOOKUP(B45,Table1[],3,FALSE)</f>
        <v>24 ct</v>
      </c>
      <c r="E45" s="50" t="s">
        <v>22</v>
      </c>
      <c r="F45" s="54">
        <f t="shared" si="12"/>
        <v>0.79041666666666666</v>
      </c>
      <c r="G45" s="56">
        <f>VLOOKUP(B45,Table1[],5,FALSE)</f>
        <v>24</v>
      </c>
      <c r="H45" s="53">
        <f>VLOOKUP(B45,Table1[],4,FALSE)</f>
        <v>18.97</v>
      </c>
      <c r="I45" s="45"/>
      <c r="J45" s="25"/>
      <c r="K45" s="46"/>
      <c r="L45" s="25"/>
      <c r="M45" s="46"/>
      <c r="N45" s="25"/>
      <c r="O45" s="46"/>
      <c r="P45" s="25"/>
      <c r="Q45" s="29">
        <f t="shared" si="9"/>
        <v>0</v>
      </c>
      <c r="R45" s="30">
        <f t="shared" si="13"/>
        <v>0</v>
      </c>
    </row>
    <row r="46" spans="1:18" ht="15" customHeight="1" thickBot="1" x14ac:dyDescent="0.3">
      <c r="A46" s="194"/>
      <c r="B46" s="224" t="s">
        <v>89</v>
      </c>
      <c r="C46" s="224"/>
      <c r="D46" s="224"/>
      <c r="E46" s="224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224"/>
      <c r="Q46" s="9"/>
      <c r="R46" s="38"/>
    </row>
    <row r="47" spans="1:18" ht="15" customHeight="1" x14ac:dyDescent="0.25">
      <c r="A47" s="194"/>
      <c r="B47" s="102" t="s">
        <v>91</v>
      </c>
      <c r="C47" s="50">
        <f>VLOOKUP(B47,Table1[],2,FALSE)</f>
        <v>9523986</v>
      </c>
      <c r="D47" s="93" t="str">
        <f>VLOOKUP(B47,Table1[],3,FALSE)</f>
        <v>96/Sli</v>
      </c>
      <c r="E47" s="50" t="s">
        <v>22</v>
      </c>
      <c r="F47" s="51">
        <f>SUM(H47/G47)</f>
        <v>0.22072916666666667</v>
      </c>
      <c r="G47" s="56">
        <f>VLOOKUP(B47,Table1[],5,FALSE)</f>
        <v>96</v>
      </c>
      <c r="H47" s="53">
        <f>VLOOKUP(B47,Table1[],4,FALSE)</f>
        <v>21.19</v>
      </c>
      <c r="I47" s="16">
        <v>8</v>
      </c>
      <c r="J47" s="57"/>
      <c r="K47" s="18"/>
      <c r="L47" s="58"/>
      <c r="M47" s="20"/>
      <c r="N47" s="58"/>
      <c r="O47" s="20"/>
      <c r="P47" s="57"/>
      <c r="Q47" s="21">
        <f t="shared" ref="Q47:Q58" si="14">SUM(J47:P47)</f>
        <v>0</v>
      </c>
      <c r="R47" s="22">
        <f t="shared" ref="R47:R58" si="15">SUM(Q47*F47)</f>
        <v>0</v>
      </c>
    </row>
    <row r="48" spans="1:18" ht="15" customHeight="1" x14ac:dyDescent="0.25">
      <c r="A48" s="194"/>
      <c r="B48" s="102" t="s">
        <v>74</v>
      </c>
      <c r="C48" s="50">
        <f>VLOOKUP(B48,Table1[],2,FALSE)</f>
        <v>9523952</v>
      </c>
      <c r="D48" s="93" t="str">
        <f>VLOOKUP(B48,Table1[],3,FALSE)</f>
        <v>96/Sli</v>
      </c>
      <c r="E48" s="50" t="s">
        <v>22</v>
      </c>
      <c r="F48" s="54">
        <f t="shared" ref="F48:F58" si="16">SUM(H48/G48)</f>
        <v>0.22750000000000001</v>
      </c>
      <c r="G48" s="56">
        <f>VLOOKUP(B48,Table1[],5,FALSE)</f>
        <v>96</v>
      </c>
      <c r="H48" s="53">
        <f>VLOOKUP(B48,Table1[],4,FALSE)</f>
        <v>21.84</v>
      </c>
      <c r="I48" s="24">
        <v>7</v>
      </c>
      <c r="J48" s="59"/>
      <c r="K48" s="26"/>
      <c r="L48" s="60"/>
      <c r="M48" s="28"/>
      <c r="N48" s="60"/>
      <c r="O48" s="28"/>
      <c r="P48" s="59"/>
      <c r="Q48" s="29">
        <f t="shared" si="14"/>
        <v>0</v>
      </c>
      <c r="R48" s="30">
        <f t="shared" si="15"/>
        <v>0</v>
      </c>
    </row>
    <row r="49" spans="1:18" ht="15" customHeight="1" x14ac:dyDescent="0.25">
      <c r="A49" s="194"/>
      <c r="B49" s="102" t="s">
        <v>51</v>
      </c>
      <c r="C49" s="50">
        <f>VLOOKUP(B49,Table1[],2,FALSE)</f>
        <v>4212221</v>
      </c>
      <c r="D49" s="93" t="str">
        <f>VLOOKUP(B49,Table1[],3,FALSE)</f>
        <v>96 ct</v>
      </c>
      <c r="E49" s="50" t="s">
        <v>22</v>
      </c>
      <c r="F49" s="54">
        <f t="shared" si="16"/>
        <v>0.40479166666666666</v>
      </c>
      <c r="G49" s="56">
        <f>VLOOKUP(B49,Table1[],5,FALSE)</f>
        <v>96</v>
      </c>
      <c r="H49" s="53">
        <f>VLOOKUP(B49,Table1[],4,FALSE)</f>
        <v>38.86</v>
      </c>
      <c r="I49" s="24">
        <v>3</v>
      </c>
      <c r="J49" s="59"/>
      <c r="K49" s="26"/>
      <c r="L49" s="60"/>
      <c r="M49" s="28"/>
      <c r="N49" s="60"/>
      <c r="O49" s="28"/>
      <c r="P49" s="59"/>
      <c r="Q49" s="29">
        <f t="shared" si="14"/>
        <v>0</v>
      </c>
      <c r="R49" s="30">
        <f t="shared" si="15"/>
        <v>0</v>
      </c>
    </row>
    <row r="50" spans="1:18" ht="15" customHeight="1" x14ac:dyDescent="0.25">
      <c r="A50" s="194"/>
      <c r="B50" s="102" t="s">
        <v>55</v>
      </c>
      <c r="C50" s="50">
        <f>VLOOKUP(B50,Table1[],2,FALSE)</f>
        <v>4044640</v>
      </c>
      <c r="D50" s="93" t="str">
        <f>VLOOKUP(B50,Table1[],3,FALSE)</f>
        <v>96 ct</v>
      </c>
      <c r="E50" s="50" t="s">
        <v>22</v>
      </c>
      <c r="F50" s="54">
        <f t="shared" si="16"/>
        <v>0.37062499999999998</v>
      </c>
      <c r="G50" s="56">
        <f>VLOOKUP(B50,Table1[],5,FALSE)</f>
        <v>96</v>
      </c>
      <c r="H50" s="53">
        <f>VLOOKUP(B50,Table1[],4,FALSE)</f>
        <v>35.58</v>
      </c>
      <c r="I50" s="24">
        <v>3</v>
      </c>
      <c r="J50" s="59"/>
      <c r="K50" s="26"/>
      <c r="L50" s="60"/>
      <c r="M50" s="28"/>
      <c r="N50" s="60"/>
      <c r="O50" s="28"/>
      <c r="P50" s="59"/>
      <c r="Q50" s="29">
        <f t="shared" si="14"/>
        <v>0</v>
      </c>
      <c r="R50" s="30">
        <f t="shared" si="15"/>
        <v>0</v>
      </c>
    </row>
    <row r="51" spans="1:18" ht="15" customHeight="1" x14ac:dyDescent="0.25">
      <c r="A51" s="194"/>
      <c r="B51" s="102" t="s">
        <v>66</v>
      </c>
      <c r="C51" s="50">
        <f>VLOOKUP(B51,Table1[],2,FALSE)</f>
        <v>4008538</v>
      </c>
      <c r="D51" s="93" t="str">
        <f>VLOOKUP(B51,Table1[],3,FALSE)</f>
        <v>500 ct</v>
      </c>
      <c r="E51" s="50" t="s">
        <v>22</v>
      </c>
      <c r="F51" s="54">
        <f t="shared" si="16"/>
        <v>3.1120000000000002E-2</v>
      </c>
      <c r="G51" s="56">
        <f>VLOOKUP(B51,Table1[],5,FALSE)</f>
        <v>500</v>
      </c>
      <c r="H51" s="53">
        <f>VLOOKUP(B51,Table1[],4,FALSE)</f>
        <v>15.56</v>
      </c>
      <c r="I51" s="24">
        <v>46</v>
      </c>
      <c r="J51" s="59"/>
      <c r="K51" s="26"/>
      <c r="L51" s="60"/>
      <c r="M51" s="28"/>
      <c r="N51" s="60"/>
      <c r="O51" s="28"/>
      <c r="P51" s="59"/>
      <c r="Q51" s="29">
        <f t="shared" si="14"/>
        <v>0</v>
      </c>
      <c r="R51" s="30">
        <f t="shared" si="15"/>
        <v>0</v>
      </c>
    </row>
    <row r="52" spans="1:18" ht="15" hidden="1" customHeight="1" x14ac:dyDescent="0.25">
      <c r="A52" s="194"/>
      <c r="B52" s="102" t="s">
        <v>67</v>
      </c>
      <c r="C52" s="50">
        <f>VLOOKUP(B52,Table1[],2,FALSE)</f>
        <v>4114914</v>
      </c>
      <c r="D52" s="93" t="str">
        <f>VLOOKUP(B52,Table1[],3,FALSE)</f>
        <v>300 ct</v>
      </c>
      <c r="E52" s="50" t="s">
        <v>22</v>
      </c>
      <c r="F52" s="54">
        <f t="shared" si="16"/>
        <v>4.1033333333333338E-2</v>
      </c>
      <c r="G52" s="56">
        <f>VLOOKUP(B52,Table1[],5,FALSE)</f>
        <v>300</v>
      </c>
      <c r="H52" s="53">
        <f>VLOOKUP(B52,Table1[],4,FALSE)</f>
        <v>12.31</v>
      </c>
      <c r="I52" s="24"/>
      <c r="J52" s="59"/>
      <c r="K52" s="26"/>
      <c r="L52" s="60"/>
      <c r="M52" s="28"/>
      <c r="N52" s="60"/>
      <c r="O52" s="28"/>
      <c r="P52" s="59"/>
      <c r="Q52" s="29">
        <f t="shared" si="14"/>
        <v>0</v>
      </c>
      <c r="R52" s="30">
        <f t="shared" si="15"/>
        <v>0</v>
      </c>
    </row>
    <row r="53" spans="1:18" ht="15" hidden="1" customHeight="1" x14ac:dyDescent="0.25">
      <c r="A53" s="194"/>
      <c r="B53" s="101" t="s">
        <v>28</v>
      </c>
      <c r="C53" s="50">
        <f>VLOOKUP(B53,Table1[],2,FALSE)</f>
        <v>1850189</v>
      </c>
      <c r="D53" s="93" t="str">
        <f>VLOOKUP(B53,Table1[],3,FALSE)</f>
        <v>4/30 ct</v>
      </c>
      <c r="E53" s="50" t="s">
        <v>22</v>
      </c>
      <c r="F53" s="54">
        <f t="shared" si="16"/>
        <v>0.23716666666666666</v>
      </c>
      <c r="G53" s="56">
        <f>VLOOKUP(B53,Table1[],5,FALSE)</f>
        <v>120</v>
      </c>
      <c r="H53" s="53">
        <f>VLOOKUP(B53,Table1[],4,FALSE)</f>
        <v>28.46</v>
      </c>
      <c r="I53" s="24"/>
      <c r="J53" s="59"/>
      <c r="K53" s="26"/>
      <c r="L53" s="60"/>
      <c r="M53" s="28"/>
      <c r="N53" s="60"/>
      <c r="O53" s="28"/>
      <c r="P53" s="59"/>
      <c r="Q53" s="29">
        <f t="shared" si="14"/>
        <v>0</v>
      </c>
      <c r="R53" s="30">
        <f t="shared" si="15"/>
        <v>0</v>
      </c>
    </row>
    <row r="54" spans="1:18" ht="15" customHeight="1" x14ac:dyDescent="0.25">
      <c r="A54" s="194"/>
      <c r="B54" s="102" t="s">
        <v>32</v>
      </c>
      <c r="C54" s="50">
        <f>VLOOKUP(B54,Table1[],2,FALSE)</f>
        <v>4307575</v>
      </c>
      <c r="D54" s="93" t="str">
        <f>VLOOKUP(B54,Table1[],3,FALSE)</f>
        <v>200 ct</v>
      </c>
      <c r="E54" s="50" t="s">
        <v>22</v>
      </c>
      <c r="F54" s="54">
        <f t="shared" si="16"/>
        <v>0.10869999999999999</v>
      </c>
      <c r="G54" s="56">
        <f>VLOOKUP(B54,Table1[],5,FALSE)</f>
        <v>200</v>
      </c>
      <c r="H54" s="53">
        <f>VLOOKUP(B54,Table1[],4,FALSE)</f>
        <v>21.74</v>
      </c>
      <c r="I54" s="24">
        <v>46</v>
      </c>
      <c r="J54" s="59"/>
      <c r="K54" s="26"/>
      <c r="L54" s="60"/>
      <c r="M54" s="28"/>
      <c r="N54" s="60"/>
      <c r="O54" s="28"/>
      <c r="P54" s="59"/>
      <c r="Q54" s="29">
        <f t="shared" si="14"/>
        <v>0</v>
      </c>
      <c r="R54" s="30">
        <f t="shared" si="15"/>
        <v>0</v>
      </c>
    </row>
    <row r="55" spans="1:18" ht="15" customHeight="1" x14ac:dyDescent="0.25">
      <c r="A55" s="194"/>
      <c r="B55" s="101" t="s">
        <v>34</v>
      </c>
      <c r="C55" s="50">
        <f>VLOOKUP(B55,Table1[],2,FALSE)</f>
        <v>1739663</v>
      </c>
      <c r="D55" s="93" t="str">
        <f>VLOOKUP(B55,Table1[],3,FALSE)</f>
        <v>6/50 ct</v>
      </c>
      <c r="E55" s="50" t="s">
        <v>22</v>
      </c>
      <c r="F55" s="54">
        <f t="shared" si="16"/>
        <v>0.1641</v>
      </c>
      <c r="G55" s="56">
        <f>VLOOKUP(B55,Table1[],5,FALSE)</f>
        <v>300</v>
      </c>
      <c r="H55" s="53">
        <f>VLOOKUP(B55,Table1[],4,FALSE)</f>
        <v>49.23</v>
      </c>
      <c r="I55" s="24">
        <v>10</v>
      </c>
      <c r="J55" s="59"/>
      <c r="K55" s="26"/>
      <c r="L55" s="60"/>
      <c r="M55" s="28"/>
      <c r="N55" s="60"/>
      <c r="O55" s="28"/>
      <c r="P55" s="59"/>
      <c r="Q55" s="29">
        <f t="shared" si="14"/>
        <v>0</v>
      </c>
      <c r="R55" s="30">
        <f t="shared" si="15"/>
        <v>0</v>
      </c>
    </row>
    <row r="56" spans="1:18" ht="15" customHeight="1" x14ac:dyDescent="0.25">
      <c r="A56" s="194"/>
      <c r="B56" s="102" t="s">
        <v>37</v>
      </c>
      <c r="C56" s="50">
        <f>VLOOKUP(B56,Table1[],2,FALSE)</f>
        <v>1827433</v>
      </c>
      <c r="D56" s="93" t="str">
        <f>VLOOKUP(B56,Table1[],3,FALSE)</f>
        <v>64 ct</v>
      </c>
      <c r="E56" s="50" t="s">
        <v>22</v>
      </c>
      <c r="F56" s="54">
        <f t="shared" si="16"/>
        <v>0.27124999999999999</v>
      </c>
      <c r="G56" s="56">
        <f>VLOOKUP(B56,Table1[],5,FALSE)</f>
        <v>64</v>
      </c>
      <c r="H56" s="53">
        <f>VLOOKUP(B56,Table1[],4,FALSE)</f>
        <v>17.36</v>
      </c>
      <c r="I56" s="24">
        <v>6</v>
      </c>
      <c r="J56" s="59"/>
      <c r="K56" s="26"/>
      <c r="L56" s="60"/>
      <c r="M56" s="28"/>
      <c r="N56" s="60"/>
      <c r="O56" s="28"/>
      <c r="P56" s="59"/>
      <c r="Q56" s="29">
        <f t="shared" si="14"/>
        <v>0</v>
      </c>
      <c r="R56" s="30">
        <f t="shared" si="15"/>
        <v>0</v>
      </c>
    </row>
    <row r="57" spans="1:18" ht="15" customHeight="1" x14ac:dyDescent="0.25">
      <c r="A57" s="194"/>
      <c r="B57" s="102" t="s">
        <v>52</v>
      </c>
      <c r="C57" s="50">
        <f>VLOOKUP(B57,Table1[],2,FALSE)</f>
        <v>4040440</v>
      </c>
      <c r="D57" s="93" t="str">
        <f>VLOOKUP(B57,Table1[],3,FALSE)</f>
        <v>24 ct</v>
      </c>
      <c r="E57" s="50" t="s">
        <v>22</v>
      </c>
      <c r="F57" s="54">
        <f t="shared" si="16"/>
        <v>0.79041666666666666</v>
      </c>
      <c r="G57" s="56">
        <f>VLOOKUP(B57,Table1[],5,FALSE)</f>
        <v>24</v>
      </c>
      <c r="H57" s="53">
        <f>VLOOKUP(B57,Table1[],4,FALSE)</f>
        <v>18.97</v>
      </c>
      <c r="I57" s="32">
        <v>3</v>
      </c>
      <c r="J57" s="61"/>
      <c r="K57" s="33"/>
      <c r="L57" s="62"/>
      <c r="M57" s="35"/>
      <c r="N57" s="62"/>
      <c r="O57" s="35"/>
      <c r="P57" s="61"/>
      <c r="Q57" s="29">
        <f t="shared" si="14"/>
        <v>0</v>
      </c>
      <c r="R57" s="30">
        <f t="shared" si="15"/>
        <v>0</v>
      </c>
    </row>
    <row r="58" spans="1:18" ht="15" customHeight="1" x14ac:dyDescent="0.25">
      <c r="A58" s="194"/>
      <c r="B58" s="102" t="s">
        <v>73</v>
      </c>
      <c r="C58" s="50">
        <f>VLOOKUP(B58,Table1[],2,FALSE)</f>
        <v>4013066</v>
      </c>
      <c r="D58" s="93" t="str">
        <f>VLOOKUP(B58,Table1[],3,FALSE)</f>
        <v>24 ct</v>
      </c>
      <c r="E58" s="50" t="s">
        <v>22</v>
      </c>
      <c r="F58" s="54">
        <f t="shared" si="16"/>
        <v>0.68833333333333335</v>
      </c>
      <c r="G58" s="56">
        <f>VLOOKUP(B58,Table1[],5,FALSE)</f>
        <v>24</v>
      </c>
      <c r="H58" s="53">
        <f>VLOOKUP(B58,Table1[],4,FALSE)</f>
        <v>16.52</v>
      </c>
      <c r="I58" s="32">
        <v>3</v>
      </c>
      <c r="J58" s="61"/>
      <c r="K58" s="33"/>
      <c r="L58" s="62"/>
      <c r="M58" s="35"/>
      <c r="N58" s="62"/>
      <c r="O58" s="35"/>
      <c r="P58" s="61"/>
      <c r="Q58" s="29">
        <f t="shared" si="14"/>
        <v>0</v>
      </c>
      <c r="R58" s="30">
        <f t="shared" si="15"/>
        <v>0</v>
      </c>
    </row>
    <row r="59" spans="1:18" ht="15" hidden="1" customHeight="1" thickBot="1" x14ac:dyDescent="0.3">
      <c r="A59" s="194"/>
      <c r="B59" s="224" t="s">
        <v>90</v>
      </c>
      <c r="C59" s="225"/>
      <c r="D59" s="225"/>
      <c r="E59" s="225"/>
      <c r="F59" s="225"/>
      <c r="G59" s="225"/>
      <c r="H59" s="225"/>
      <c r="I59" s="225"/>
      <c r="J59" s="225"/>
      <c r="K59" s="225"/>
      <c r="L59" s="225"/>
      <c r="M59" s="225"/>
      <c r="N59" s="225"/>
      <c r="O59" s="225"/>
      <c r="P59" s="225"/>
      <c r="Q59" s="81"/>
      <c r="R59" s="82"/>
    </row>
    <row r="60" spans="1:18" ht="15" hidden="1" customHeight="1" thickBot="1" x14ac:dyDescent="0.3">
      <c r="A60" s="211"/>
      <c r="B60" s="103" t="s">
        <v>44</v>
      </c>
      <c r="C60" s="83">
        <f>VLOOKUP(B60,Table1[],2,FALSE)</f>
        <v>2104998</v>
      </c>
      <c r="D60" s="94" t="str">
        <f>VLOOKUP(B60,Table1[],3,FALSE)</f>
        <v>1000 ct</v>
      </c>
      <c r="E60" s="84" t="s">
        <v>22</v>
      </c>
      <c r="F60" s="85">
        <f t="shared" ref="F60" si="17">SUM(H60/G60)</f>
        <v>6.3200000000000001E-3</v>
      </c>
      <c r="G60" s="84">
        <f>VLOOKUP(B60,Table1[],5,FALSE)</f>
        <v>1000</v>
      </c>
      <c r="H60" s="84">
        <f>VLOOKUP(B60,Table1[],4,FALSE)</f>
        <v>6.32</v>
      </c>
      <c r="I60" s="86"/>
      <c r="J60" s="87"/>
      <c r="K60" s="88"/>
      <c r="L60" s="89"/>
      <c r="M60" s="90"/>
      <c r="N60" s="89"/>
      <c r="O60" s="90"/>
      <c r="P60" s="87"/>
      <c r="Q60" s="91">
        <f t="shared" ref="Q60" si="18">SUM(J60:P60)</f>
        <v>0</v>
      </c>
      <c r="R60" s="92">
        <f t="shared" ref="R60" si="19">SUM(Q60*F60)</f>
        <v>0</v>
      </c>
    </row>
    <row r="61" spans="1:18" x14ac:dyDescent="0.25">
      <c r="Q61" s="64">
        <f>SUM(Q7:Q58)</f>
        <v>0</v>
      </c>
      <c r="R61" s="65">
        <f>SUM(R7:R58)</f>
        <v>0</v>
      </c>
    </row>
  </sheetData>
  <sheetProtection algorithmName="SHA-512" hashValue="5hT8+sYWZdoPzrgZN2OxJKhNs+SYlM1ikm5zW1ZRtrOy15Ba4hA+fJYwse0pV89WrU06iiGariQKFu2lpl0phg==" saltValue="3uwYbqrBcn1Cj73GlvW8Rw==" spinCount="100000" sheet="1" objects="1" scenarios="1"/>
  <protectedRanges>
    <protectedRange sqref="I60:P60 I7:P15 I47:P58 I22:P30 I17:P20 I32:P45" name="Range1"/>
  </protectedRanges>
  <mergeCells count="18">
    <mergeCell ref="B1:O2"/>
    <mergeCell ref="P1:P2"/>
    <mergeCell ref="Q1:Q2"/>
    <mergeCell ref="R1:R2"/>
    <mergeCell ref="I3:I4"/>
    <mergeCell ref="Q3:Q4"/>
    <mergeCell ref="R3:R4"/>
    <mergeCell ref="A3:A60"/>
    <mergeCell ref="B3:B4"/>
    <mergeCell ref="D3:D4"/>
    <mergeCell ref="E3:E4"/>
    <mergeCell ref="F3:F4"/>
    <mergeCell ref="B46:P46"/>
    <mergeCell ref="B59:P59"/>
    <mergeCell ref="B6:P6"/>
    <mergeCell ref="B16:P16"/>
    <mergeCell ref="B21:P21"/>
    <mergeCell ref="B31:P31"/>
  </mergeCells>
  <conditionalFormatting sqref="B29">
    <cfRule type="duplicateValues" dxfId="24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B32E0-A3BD-49AF-B894-8A030172580D}">
  <dimension ref="A1:R61"/>
  <sheetViews>
    <sheetView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K11" sqref="K11"/>
    </sheetView>
  </sheetViews>
  <sheetFormatPr defaultRowHeight="15" x14ac:dyDescent="0.25"/>
  <cols>
    <col min="2" max="2" width="24" style="104" customWidth="1"/>
    <col min="3" max="3" width="14.85546875" hidden="1" customWidth="1"/>
    <col min="4" max="4" width="14.85546875" style="95" hidden="1" customWidth="1"/>
    <col min="5" max="5" width="10" hidden="1" customWidth="1"/>
    <col min="6" max="6" width="10.140625" style="63" hidden="1" customWidth="1"/>
    <col min="7" max="7" width="10.140625" hidden="1" customWidth="1"/>
    <col min="8" max="8" width="0" hidden="1" customWidth="1"/>
    <col min="18" max="18" width="11.7109375" customWidth="1"/>
  </cols>
  <sheetData>
    <row r="1" spans="1:18" ht="15" customHeight="1" x14ac:dyDescent="0.25">
      <c r="A1" s="1"/>
      <c r="B1" s="204" t="s">
        <v>127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26"/>
      <c r="Q1" s="200"/>
      <c r="R1" s="202"/>
    </row>
    <row r="2" spans="1:18" ht="15" customHeight="1" thickBot="1" x14ac:dyDescent="0.3">
      <c r="A2" s="80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27"/>
      <c r="Q2" s="201"/>
      <c r="R2" s="203"/>
    </row>
    <row r="3" spans="1:18" ht="15" customHeight="1" x14ac:dyDescent="0.25">
      <c r="A3" s="193" t="s">
        <v>101</v>
      </c>
      <c r="B3" s="222" t="s">
        <v>0</v>
      </c>
      <c r="C3" s="3" t="s">
        <v>1</v>
      </c>
      <c r="D3" s="214" t="s">
        <v>2</v>
      </c>
      <c r="E3" s="216" t="s">
        <v>3</v>
      </c>
      <c r="F3" s="218" t="s">
        <v>4</v>
      </c>
      <c r="G3" s="4" t="s">
        <v>5</v>
      </c>
      <c r="H3" s="4" t="s">
        <v>5</v>
      </c>
      <c r="I3" s="206" t="s">
        <v>6</v>
      </c>
      <c r="J3" s="5">
        <f>'Cover Sheet'!D5</f>
        <v>44296</v>
      </c>
      <c r="K3" s="5">
        <f t="shared" ref="K3:P3" si="0">J3+1</f>
        <v>44297</v>
      </c>
      <c r="L3" s="5">
        <f t="shared" si="0"/>
        <v>44298</v>
      </c>
      <c r="M3" s="5">
        <f t="shared" si="0"/>
        <v>44299</v>
      </c>
      <c r="N3" s="5">
        <f t="shared" si="0"/>
        <v>44300</v>
      </c>
      <c r="O3" s="5">
        <f t="shared" si="0"/>
        <v>44301</v>
      </c>
      <c r="P3" s="5">
        <f t="shared" si="0"/>
        <v>44302</v>
      </c>
      <c r="Q3" s="228" t="s">
        <v>7</v>
      </c>
      <c r="R3" s="230" t="s">
        <v>8</v>
      </c>
    </row>
    <row r="4" spans="1:18" ht="15" customHeight="1" thickBot="1" x14ac:dyDescent="0.3">
      <c r="A4" s="194"/>
      <c r="B4" s="223"/>
      <c r="C4" s="6" t="s">
        <v>9</v>
      </c>
      <c r="D4" s="215"/>
      <c r="E4" s="217"/>
      <c r="F4" s="219"/>
      <c r="G4" s="7" t="s">
        <v>10</v>
      </c>
      <c r="H4" s="7" t="s">
        <v>11</v>
      </c>
      <c r="I4" s="207"/>
      <c r="J4" s="113" t="str">
        <f>TEXT(J3,"ddd")</f>
        <v>Sat</v>
      </c>
      <c r="K4" s="113" t="str">
        <f t="shared" ref="K4:P4" si="1">TEXT(K3,"ddd")</f>
        <v>Sun</v>
      </c>
      <c r="L4" s="113" t="str">
        <f t="shared" si="1"/>
        <v>Mon</v>
      </c>
      <c r="M4" s="113" t="str">
        <f t="shared" si="1"/>
        <v>Tue</v>
      </c>
      <c r="N4" s="113" t="str">
        <f t="shared" si="1"/>
        <v>Wed</v>
      </c>
      <c r="O4" s="113" t="str">
        <f t="shared" si="1"/>
        <v>Thu</v>
      </c>
      <c r="P4" s="113" t="str">
        <f t="shared" si="1"/>
        <v>Fri</v>
      </c>
      <c r="Q4" s="229"/>
      <c r="R4" s="231"/>
    </row>
    <row r="5" spans="1:18" ht="15" hidden="1" customHeight="1" thickBot="1" x14ac:dyDescent="0.3">
      <c r="A5" s="194"/>
      <c r="B5" s="105"/>
      <c r="C5" s="105"/>
      <c r="D5" s="106"/>
      <c r="E5" s="107"/>
      <c r="F5" s="108"/>
      <c r="G5" s="109"/>
      <c r="H5" s="109"/>
      <c r="I5" s="8"/>
      <c r="J5" s="8"/>
      <c r="K5" s="8"/>
      <c r="L5" s="8"/>
      <c r="M5" s="8"/>
      <c r="N5" s="8"/>
      <c r="O5" s="8"/>
      <c r="P5" s="8"/>
      <c r="Q5" s="110"/>
      <c r="R5" s="111"/>
    </row>
    <row r="6" spans="1:18" ht="15" customHeight="1" thickBot="1" x14ac:dyDescent="0.3">
      <c r="A6" s="194"/>
      <c r="B6" s="209" t="s">
        <v>12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9"/>
      <c r="R6" s="10"/>
    </row>
    <row r="7" spans="1:18" ht="15" customHeight="1" x14ac:dyDescent="0.25">
      <c r="A7" s="194"/>
      <c r="B7" s="96" t="s">
        <v>64</v>
      </c>
      <c r="C7" s="11">
        <f>VLOOKUP(B7,'Data &amp; Table'!A3:G59,2,FALSE)</f>
        <v>5429872</v>
      </c>
      <c r="D7" s="11" t="str">
        <f>VLOOKUP(B7,Table1[],3,FALSE)</f>
        <v>72/4 oz</v>
      </c>
      <c r="E7" s="12" t="s">
        <v>22</v>
      </c>
      <c r="F7" s="13">
        <f t="shared" ref="F7" si="2">SUM(H7/G7)</f>
        <v>0.1497222222222222</v>
      </c>
      <c r="G7" s="14">
        <f>VLOOKUP(B7,Table1[],5,FALSE)</f>
        <v>72</v>
      </c>
      <c r="H7" s="15">
        <f>VLOOKUP(B7,Table1[],4,FALSE)</f>
        <v>10.78</v>
      </c>
      <c r="I7" s="16">
        <v>16</v>
      </c>
      <c r="J7" s="17"/>
      <c r="K7" s="18"/>
      <c r="L7" s="19"/>
      <c r="M7" s="20"/>
      <c r="N7" s="19"/>
      <c r="O7" s="20"/>
      <c r="P7" s="19"/>
      <c r="Q7" s="21">
        <f>SUM(J7:P7)</f>
        <v>0</v>
      </c>
      <c r="R7" s="22">
        <f>SUM(Q7*F7)</f>
        <v>0</v>
      </c>
    </row>
    <row r="8" spans="1:18" ht="15" customHeight="1" x14ac:dyDescent="0.25">
      <c r="A8" s="194"/>
      <c r="B8" s="97" t="s">
        <v>63</v>
      </c>
      <c r="C8" s="11">
        <f>VLOOKUP(B8,'Data &amp; Table'!A4:G60,2,FALSE)</f>
        <v>6777684</v>
      </c>
      <c r="D8" s="11" t="str">
        <f>VLOOKUP(B8,Table1[],3,FALSE)</f>
        <v>72/4 oz</v>
      </c>
      <c r="E8" s="12" t="s">
        <v>22</v>
      </c>
      <c r="F8" s="23">
        <f>SUM(H8/G8)</f>
        <v>0.17486111111111111</v>
      </c>
      <c r="G8" s="14">
        <f>VLOOKUP(B8,Table1[],5,FALSE)</f>
        <v>72</v>
      </c>
      <c r="H8" s="15">
        <f>VLOOKUP(B8,Table1[],4,FALSE)</f>
        <v>12.59</v>
      </c>
      <c r="I8" s="24">
        <v>6</v>
      </c>
      <c r="J8" s="25"/>
      <c r="K8" s="26"/>
      <c r="L8" s="27"/>
      <c r="M8" s="28"/>
      <c r="N8" s="27"/>
      <c r="O8" s="28"/>
      <c r="P8" s="27"/>
      <c r="Q8" s="29">
        <f t="shared" ref="Q8:Q15" si="3">SUM(J8:P8)</f>
        <v>0</v>
      </c>
      <c r="R8" s="30">
        <f t="shared" ref="R8:R15" si="4">SUM(Q8*F8)</f>
        <v>0</v>
      </c>
    </row>
    <row r="9" spans="1:18" ht="15" hidden="1" customHeight="1" x14ac:dyDescent="0.25">
      <c r="A9" s="194"/>
      <c r="B9" s="97" t="s">
        <v>49</v>
      </c>
      <c r="C9" s="11">
        <f>VLOOKUP(B9,'Data &amp; Table'!A5:G61,2,FALSE)</f>
        <v>26051</v>
      </c>
      <c r="D9" s="11" t="str">
        <f>VLOOKUP(B9,Table1[],3,FALSE)</f>
        <v>50 ct</v>
      </c>
      <c r="E9" s="12" t="s">
        <v>22</v>
      </c>
      <c r="F9" s="23">
        <f t="shared" ref="F9:F15" si="5">SUM(H9/G9)</f>
        <v>0.25</v>
      </c>
      <c r="G9" s="14">
        <f>VLOOKUP(B9,Table1[],5,FALSE)</f>
        <v>50</v>
      </c>
      <c r="H9" s="15">
        <f>VLOOKUP(B9,Table1[],4,FALSE)</f>
        <v>12.5</v>
      </c>
      <c r="I9" s="24"/>
      <c r="J9" s="25"/>
      <c r="K9" s="26"/>
      <c r="L9" s="27"/>
      <c r="M9" s="28"/>
      <c r="N9" s="27"/>
      <c r="O9" s="28"/>
      <c r="P9" s="27"/>
      <c r="Q9" s="29">
        <f t="shared" si="3"/>
        <v>0</v>
      </c>
      <c r="R9" s="30">
        <f t="shared" si="4"/>
        <v>0</v>
      </c>
    </row>
    <row r="10" spans="1:18" ht="15" customHeight="1" x14ac:dyDescent="0.25">
      <c r="A10" s="194"/>
      <c r="B10" s="97" t="s">
        <v>71</v>
      </c>
      <c r="C10" s="11">
        <f>VLOOKUP(B10,'Data &amp; Table'!A6:G62,2,FALSE)</f>
        <v>26068</v>
      </c>
      <c r="D10" s="11" t="str">
        <f>VLOOKUP(B10,Table1[],3,FALSE)</f>
        <v>50 ct</v>
      </c>
      <c r="E10" s="12" t="s">
        <v>22</v>
      </c>
      <c r="F10" s="23">
        <f t="shared" si="5"/>
        <v>0.24600000000000002</v>
      </c>
      <c r="G10" s="14">
        <f>VLOOKUP(B10,Table1[],5,FALSE)</f>
        <v>50</v>
      </c>
      <c r="H10" s="15">
        <f>VLOOKUP(B10,Table1[],4,FALSE)</f>
        <v>12.3</v>
      </c>
      <c r="I10" s="24">
        <v>11</v>
      </c>
      <c r="J10" s="25"/>
      <c r="K10" s="26"/>
      <c r="L10" s="27"/>
      <c r="M10" s="28"/>
      <c r="N10" s="27"/>
      <c r="O10" s="28"/>
      <c r="P10" s="27"/>
      <c r="Q10" s="29">
        <f t="shared" si="3"/>
        <v>0</v>
      </c>
      <c r="R10" s="30">
        <f t="shared" si="4"/>
        <v>0</v>
      </c>
    </row>
    <row r="11" spans="1:18" ht="15" customHeight="1" x14ac:dyDescent="0.25">
      <c r="A11" s="194"/>
      <c r="B11" s="97" t="s">
        <v>56</v>
      </c>
      <c r="C11" s="11">
        <f>VLOOKUP(B11,'Data &amp; Table'!A7:G63,2,FALSE)</f>
        <v>3598703</v>
      </c>
      <c r="D11" s="11" t="str">
        <f>VLOOKUP(B11,Table1[],3,FALSE)</f>
        <v>48/8 oz</v>
      </c>
      <c r="E11" s="12" t="s">
        <v>22</v>
      </c>
      <c r="F11" s="23">
        <f t="shared" si="5"/>
        <v>0.26041666666666669</v>
      </c>
      <c r="G11" s="14">
        <f>VLOOKUP(B11,Table1[],5,FALSE)</f>
        <v>48</v>
      </c>
      <c r="H11" s="15">
        <f>VLOOKUP(B11,Table1[],4,FALSE)</f>
        <v>12.5</v>
      </c>
      <c r="I11" s="24">
        <v>13</v>
      </c>
      <c r="J11" s="25"/>
      <c r="K11" s="26"/>
      <c r="L11" s="27"/>
      <c r="M11" s="28"/>
      <c r="N11" s="27"/>
      <c r="O11" s="28"/>
      <c r="P11" s="27"/>
      <c r="Q11" s="29">
        <f t="shared" si="3"/>
        <v>0</v>
      </c>
      <c r="R11" s="30">
        <f t="shared" si="4"/>
        <v>0</v>
      </c>
    </row>
    <row r="12" spans="1:18" ht="15.75" customHeight="1" x14ac:dyDescent="0.25">
      <c r="A12" s="194"/>
      <c r="B12" s="98" t="s">
        <v>76</v>
      </c>
      <c r="C12" s="11">
        <f>VLOOKUP(B12,'Data &amp; Table'!A8:G64,2,FALSE)</f>
        <v>3598737</v>
      </c>
      <c r="D12" s="11" t="str">
        <f>VLOOKUP(B12,Table1[],3,FALSE)</f>
        <v>48/8 oz</v>
      </c>
      <c r="E12" s="12" t="s">
        <v>22</v>
      </c>
      <c r="F12" s="23">
        <f t="shared" si="5"/>
        <v>0.26041666666666669</v>
      </c>
      <c r="G12" s="14">
        <f>VLOOKUP(B12,Table1[],5,FALSE)</f>
        <v>48</v>
      </c>
      <c r="H12" s="15">
        <f>VLOOKUP(B12,Table1[],4,FALSE)</f>
        <v>12.5</v>
      </c>
      <c r="I12" s="24">
        <v>13</v>
      </c>
      <c r="J12" s="25"/>
      <c r="K12" s="26"/>
      <c r="L12" s="27"/>
      <c r="M12" s="28"/>
      <c r="N12" s="27"/>
      <c r="O12" s="28"/>
      <c r="P12" s="27"/>
      <c r="Q12" s="29">
        <f t="shared" si="3"/>
        <v>0</v>
      </c>
      <c r="R12" s="30">
        <f t="shared" si="4"/>
        <v>0</v>
      </c>
    </row>
    <row r="13" spans="1:18" ht="15" hidden="1" customHeight="1" x14ac:dyDescent="0.25">
      <c r="A13" s="194"/>
      <c r="B13" s="98" t="s">
        <v>58</v>
      </c>
      <c r="C13" s="11">
        <f>VLOOKUP(B13,'Data &amp; Table'!A9:G65,2,FALSE)</f>
        <v>1886316</v>
      </c>
      <c r="D13" s="11" t="str">
        <f>VLOOKUP(B13,Table1[],3,FALSE)</f>
        <v>6/28 ct</v>
      </c>
      <c r="E13" s="12" t="s">
        <v>22</v>
      </c>
      <c r="F13" s="23">
        <f t="shared" si="5"/>
        <v>0.10327380952380953</v>
      </c>
      <c r="G13" s="14">
        <f>VLOOKUP(B13,Table1[],5,FALSE)</f>
        <v>168</v>
      </c>
      <c r="H13" s="15">
        <f>VLOOKUP(B13,Table1[],4,FALSE)</f>
        <v>17.350000000000001</v>
      </c>
      <c r="I13" s="24"/>
      <c r="J13" s="25"/>
      <c r="K13" s="26"/>
      <c r="L13" s="27"/>
      <c r="M13" s="28"/>
      <c r="N13" s="27"/>
      <c r="O13" s="28"/>
      <c r="P13" s="27"/>
      <c r="Q13" s="29">
        <f t="shared" si="3"/>
        <v>0</v>
      </c>
      <c r="R13" s="30">
        <f t="shared" si="4"/>
        <v>0</v>
      </c>
    </row>
    <row r="14" spans="1:18" ht="15" customHeight="1" x14ac:dyDescent="0.25">
      <c r="A14" s="194"/>
      <c r="B14" s="98" t="s">
        <v>59</v>
      </c>
      <c r="C14" s="11">
        <f>VLOOKUP(B14,'Data &amp; Table'!A10:G66,2,FALSE)</f>
        <v>4716920</v>
      </c>
      <c r="D14" s="11" t="str">
        <f>VLOOKUP(B14,Table1[],3,FALSE)</f>
        <v>6/28 ct</v>
      </c>
      <c r="E14" s="12" t="s">
        <v>22</v>
      </c>
      <c r="F14" s="23">
        <f t="shared" si="5"/>
        <v>0.10886904761904762</v>
      </c>
      <c r="G14" s="14">
        <f>VLOOKUP(B14,Table1[],5,FALSE)</f>
        <v>168</v>
      </c>
      <c r="H14" s="15">
        <f>VLOOKUP(B14,Table1[],4,FALSE)</f>
        <v>18.29</v>
      </c>
      <c r="I14" s="24">
        <v>7</v>
      </c>
      <c r="J14" s="25"/>
      <c r="K14" s="26"/>
      <c r="L14" s="27"/>
      <c r="M14" s="28"/>
      <c r="N14" s="27"/>
      <c r="O14" s="28"/>
      <c r="P14" s="27"/>
      <c r="Q14" s="29">
        <f t="shared" si="3"/>
        <v>0</v>
      </c>
      <c r="R14" s="30">
        <f t="shared" si="4"/>
        <v>0</v>
      </c>
    </row>
    <row r="15" spans="1:18" ht="15" customHeight="1" thickBot="1" x14ac:dyDescent="0.3">
      <c r="A15" s="194"/>
      <c r="B15" s="98" t="s">
        <v>72</v>
      </c>
      <c r="C15" s="11">
        <f>VLOOKUP(B15,'Data &amp; Table'!A11:G67,2,FALSE)</f>
        <v>4046330</v>
      </c>
      <c r="D15" s="11" t="str">
        <f>VLOOKUP(B15,Table1[],3,FALSE)</f>
        <v>1000 ct</v>
      </c>
      <c r="E15" s="12" t="s">
        <v>22</v>
      </c>
      <c r="F15" s="23">
        <f t="shared" si="5"/>
        <v>3.8869999999999995E-2</v>
      </c>
      <c r="G15" s="14">
        <f>VLOOKUP(B15,Table1[],5,FALSE)</f>
        <v>1000</v>
      </c>
      <c r="H15" s="15">
        <f>VLOOKUP(B15,Table1[],4,FALSE)</f>
        <v>38.869999999999997</v>
      </c>
      <c r="I15" s="24">
        <v>10</v>
      </c>
      <c r="J15" s="25"/>
      <c r="K15" s="26"/>
      <c r="L15" s="27"/>
      <c r="M15" s="28"/>
      <c r="N15" s="27"/>
      <c r="O15" s="28"/>
      <c r="P15" s="27"/>
      <c r="Q15" s="29">
        <f t="shared" si="3"/>
        <v>0</v>
      </c>
      <c r="R15" s="30">
        <f t="shared" si="4"/>
        <v>0</v>
      </c>
    </row>
    <row r="16" spans="1:18" ht="15" customHeight="1" thickBot="1" x14ac:dyDescent="0.3">
      <c r="A16" s="194"/>
      <c r="B16" s="224" t="s">
        <v>13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9"/>
      <c r="R16" s="38"/>
    </row>
    <row r="17" spans="1:18" ht="15" hidden="1" customHeight="1" x14ac:dyDescent="0.25">
      <c r="A17" s="194"/>
      <c r="B17" s="79" t="s">
        <v>54</v>
      </c>
      <c r="C17" s="39">
        <f>VLOOKUP(B17,'Data &amp; Table'!A3:G59,2,FALSE)</f>
        <v>7913403</v>
      </c>
      <c r="D17" s="11" t="str">
        <f>VLOOKUP(B17,Table1[],3,FALSE)</f>
        <v>8/10 ct</v>
      </c>
      <c r="E17" s="39" t="s">
        <v>22</v>
      </c>
      <c r="F17" s="13">
        <f>SUM(H17/G17)</f>
        <v>6.3312499999999998</v>
      </c>
      <c r="G17" s="40">
        <f>VLOOKUP(B17,Table1[],5,FALSE)</f>
        <v>8</v>
      </c>
      <c r="H17" s="41">
        <f>VLOOKUP(B17,Table1[],4,FALSE)</f>
        <v>50.65</v>
      </c>
      <c r="I17" s="42"/>
      <c r="J17" s="17"/>
      <c r="K17" s="43"/>
      <c r="L17" s="19"/>
      <c r="M17" s="44"/>
      <c r="N17" s="19"/>
      <c r="O17" s="44"/>
      <c r="P17" s="19"/>
      <c r="Q17" s="29">
        <f t="shared" ref="Q17:Q19" si="6">SUM(J17:P17)</f>
        <v>0</v>
      </c>
      <c r="R17" s="22">
        <f t="shared" ref="R17:R20" si="7">SUM(Q17*F17)</f>
        <v>0</v>
      </c>
    </row>
    <row r="18" spans="1:18" ht="15" customHeight="1" thickBot="1" x14ac:dyDescent="0.3">
      <c r="A18" s="194"/>
      <c r="B18" s="79" t="s">
        <v>53</v>
      </c>
      <c r="C18" s="39">
        <f>VLOOKUP(B18,'Data &amp; Table'!A4:G60,2,FALSE)</f>
        <v>7887268</v>
      </c>
      <c r="D18" s="11" t="str">
        <f>VLOOKUP(B18,Table1[],3,FALSE)</f>
        <v>16/10 ct</v>
      </c>
      <c r="E18" s="39" t="s">
        <v>22</v>
      </c>
      <c r="F18" s="23">
        <f t="shared" ref="F18:F20" si="8">SUM(H18/G18)</f>
        <v>5.3875000000000002</v>
      </c>
      <c r="G18" s="40">
        <f>VLOOKUP(B18,Table1[],5,FALSE)</f>
        <v>16</v>
      </c>
      <c r="H18" s="41">
        <f>VLOOKUP(B18,Table1[],4,FALSE)</f>
        <v>86.2</v>
      </c>
      <c r="I18" s="45" t="s">
        <v>164</v>
      </c>
      <c r="J18" s="25"/>
      <c r="K18" s="46"/>
      <c r="L18" s="27"/>
      <c r="M18" s="47"/>
      <c r="N18" s="27"/>
      <c r="O18" s="47"/>
      <c r="P18" s="27"/>
      <c r="Q18" s="29">
        <f t="shared" si="6"/>
        <v>0</v>
      </c>
      <c r="R18" s="30">
        <f t="shared" si="7"/>
        <v>0</v>
      </c>
    </row>
    <row r="19" spans="1:18" ht="15" hidden="1" customHeight="1" x14ac:dyDescent="0.25">
      <c r="A19" s="194"/>
      <c r="B19" s="79" t="s">
        <v>77</v>
      </c>
      <c r="C19" s="39">
        <f>VLOOKUP(B19,'Data &amp; Table'!A5:G61,2,FALSE)</f>
        <v>2216045</v>
      </c>
      <c r="D19" s="11" t="str">
        <f>VLOOKUP(B19,Table1[],3,FALSE)</f>
        <v>2 ct</v>
      </c>
      <c r="E19" s="39" t="s">
        <v>22</v>
      </c>
      <c r="F19" s="23">
        <f t="shared" si="8"/>
        <v>34.340000000000003</v>
      </c>
      <c r="G19" s="40">
        <f>VLOOKUP(B19,Table1[],5,FALSE)</f>
        <v>2</v>
      </c>
      <c r="H19" s="41">
        <f>VLOOKUP(B19,Table1[],4,FALSE)</f>
        <v>68.680000000000007</v>
      </c>
      <c r="I19" s="45"/>
      <c r="J19" s="25"/>
      <c r="K19" s="46"/>
      <c r="L19" s="27"/>
      <c r="M19" s="47"/>
      <c r="N19" s="27"/>
      <c r="O19" s="47"/>
      <c r="P19" s="27"/>
      <c r="Q19" s="29">
        <f t="shared" si="6"/>
        <v>0</v>
      </c>
      <c r="R19" s="30">
        <f t="shared" si="7"/>
        <v>0</v>
      </c>
    </row>
    <row r="20" spans="1:18" ht="15" hidden="1" customHeight="1" thickBot="1" x14ac:dyDescent="0.3">
      <c r="A20" s="194"/>
      <c r="B20" s="79" t="s">
        <v>78</v>
      </c>
      <c r="C20" s="39">
        <f>VLOOKUP(B20,'Data &amp; Table'!A6:G62,2,FALSE)</f>
        <v>2843104</v>
      </c>
      <c r="D20" s="11" t="str">
        <f>VLOOKUP(B20,Table1[],3,FALSE)</f>
        <v>2 ct</v>
      </c>
      <c r="E20" s="39" t="s">
        <v>22</v>
      </c>
      <c r="F20" s="23">
        <f t="shared" si="8"/>
        <v>34.93</v>
      </c>
      <c r="G20" s="40">
        <f>VLOOKUP(B20,Table1[],5,FALSE)</f>
        <v>2</v>
      </c>
      <c r="H20" s="41">
        <f>VLOOKUP(B20,Table1[],4,FALSE)</f>
        <v>69.86</v>
      </c>
      <c r="I20" s="45"/>
      <c r="J20" s="25"/>
      <c r="K20" s="46"/>
      <c r="L20" s="27"/>
      <c r="M20" s="47"/>
      <c r="N20" s="27"/>
      <c r="O20" s="47"/>
      <c r="P20" s="27"/>
      <c r="Q20" s="29">
        <f t="shared" ref="Q20:Q45" si="9">SUM(J20:P20)</f>
        <v>0</v>
      </c>
      <c r="R20" s="30">
        <f t="shared" si="7"/>
        <v>0</v>
      </c>
    </row>
    <row r="21" spans="1:18" ht="15" customHeight="1" thickBot="1" x14ac:dyDescent="0.3">
      <c r="A21" s="194"/>
      <c r="B21" s="224" t="s">
        <v>79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9"/>
      <c r="R21" s="38"/>
    </row>
    <row r="22" spans="1:18" ht="15" customHeight="1" x14ac:dyDescent="0.25">
      <c r="A22" s="194"/>
      <c r="B22" s="99" t="s">
        <v>62</v>
      </c>
      <c r="C22" s="50">
        <f>VLOOKUP(B22,'Data &amp; Table'!A3:G59,2,FALSE)</f>
        <v>7076126</v>
      </c>
      <c r="D22" s="93" t="str">
        <f>VLOOKUP(B22,Table1[],3,FALSE)</f>
        <v>72/4 oz</v>
      </c>
      <c r="E22" s="50" t="s">
        <v>22</v>
      </c>
      <c r="F22" s="51">
        <f>SUM(H22/G22)</f>
        <v>0.28611111111111115</v>
      </c>
      <c r="G22" s="52">
        <f>VLOOKUP(B22,Table1[],5,FALSE)</f>
        <v>72</v>
      </c>
      <c r="H22" s="53">
        <f>VLOOKUP(B22,Table1[],4,FALSE)</f>
        <v>20.6</v>
      </c>
      <c r="I22" s="42">
        <v>3</v>
      </c>
      <c r="J22" s="19"/>
      <c r="K22" s="44"/>
      <c r="L22" s="19"/>
      <c r="M22" s="44"/>
      <c r="N22" s="19"/>
      <c r="O22" s="44"/>
      <c r="P22" s="19"/>
      <c r="Q22" s="21">
        <f t="shared" si="9"/>
        <v>0</v>
      </c>
      <c r="R22" s="22">
        <f t="shared" ref="R22:R30" si="10">SUM(Q22*F22)</f>
        <v>0</v>
      </c>
    </row>
    <row r="23" spans="1:18" ht="15" hidden="1" customHeight="1" x14ac:dyDescent="0.25">
      <c r="A23" s="194"/>
      <c r="B23" s="100" t="s">
        <v>26</v>
      </c>
      <c r="C23" s="50">
        <f>VLOOKUP(B23,'Data &amp; Table'!A4:G60,2,FALSE)</f>
        <v>0</v>
      </c>
      <c r="D23" s="93" t="str">
        <f>VLOOKUP(B23,Table1[],3,FALSE)</f>
        <v>1 ea</v>
      </c>
      <c r="E23" s="50" t="s">
        <v>22</v>
      </c>
      <c r="F23" s="54">
        <f t="shared" ref="F23:F30" si="11">SUM(H23/G23)</f>
        <v>2.31</v>
      </c>
      <c r="G23" s="52">
        <f>VLOOKUP(B23,Table1[],5,FALSE)</f>
        <v>1</v>
      </c>
      <c r="H23" s="53">
        <f>VLOOKUP(B23,Table1[],4,FALSE)</f>
        <v>2.31</v>
      </c>
      <c r="I23" s="45"/>
      <c r="J23" s="27"/>
      <c r="K23" s="47"/>
      <c r="L23" s="27"/>
      <c r="M23" s="47"/>
      <c r="N23" s="27"/>
      <c r="O23" s="47"/>
      <c r="P23" s="27"/>
      <c r="Q23" s="29">
        <f t="shared" si="9"/>
        <v>0</v>
      </c>
      <c r="R23" s="30">
        <f t="shared" si="10"/>
        <v>0</v>
      </c>
    </row>
    <row r="24" spans="1:18" ht="15" customHeight="1" x14ac:dyDescent="0.25">
      <c r="A24" s="194"/>
      <c r="B24" s="97" t="s">
        <v>36</v>
      </c>
      <c r="C24" s="50">
        <f>VLOOKUP(B24,'Data &amp; Table'!A5:G61,2,FALSE)</f>
        <v>3412410</v>
      </c>
      <c r="D24" s="93" t="str">
        <f>VLOOKUP(B24,Table1[],3,FALSE)</f>
        <v>48 ct</v>
      </c>
      <c r="E24" s="50" t="s">
        <v>22</v>
      </c>
      <c r="F24" s="54">
        <f t="shared" si="11"/>
        <v>0.32645833333333335</v>
      </c>
      <c r="G24" s="52">
        <f>VLOOKUP(B24,Table1[],5,FALSE)</f>
        <v>48</v>
      </c>
      <c r="H24" s="53">
        <f>VLOOKUP(B24,Table1[],4,FALSE)</f>
        <v>15.67</v>
      </c>
      <c r="I24" s="45">
        <v>24</v>
      </c>
      <c r="J24" s="27"/>
      <c r="K24" s="47"/>
      <c r="L24" s="27"/>
      <c r="M24" s="47"/>
      <c r="N24" s="27"/>
      <c r="O24" s="47"/>
      <c r="P24" s="27"/>
      <c r="Q24" s="29">
        <f t="shared" si="9"/>
        <v>0</v>
      </c>
      <c r="R24" s="30">
        <f t="shared" si="10"/>
        <v>0</v>
      </c>
    </row>
    <row r="25" spans="1:18" ht="15" hidden="1" customHeight="1" x14ac:dyDescent="0.25">
      <c r="A25" s="194"/>
      <c r="B25" s="101" t="s">
        <v>68</v>
      </c>
      <c r="C25" s="50">
        <f>VLOOKUP(B25,'Data &amp; Table'!A6:G62,2,FALSE)</f>
        <v>6216725</v>
      </c>
      <c r="D25" s="93" t="str">
        <f>VLOOKUP(B25,Table1[],3,FALSE)</f>
        <v>48 ct</v>
      </c>
      <c r="E25" s="50" t="s">
        <v>22</v>
      </c>
      <c r="F25" s="54">
        <f t="shared" si="11"/>
        <v>0.36791666666666667</v>
      </c>
      <c r="G25" s="52">
        <f>VLOOKUP(B25,Table1[],5,FALSE)</f>
        <v>48</v>
      </c>
      <c r="H25" s="53">
        <f>VLOOKUP(B25,Table1[],4,FALSE)</f>
        <v>17.66</v>
      </c>
      <c r="I25" s="45"/>
      <c r="J25" s="27"/>
      <c r="K25" s="47"/>
      <c r="L25" s="27"/>
      <c r="M25" s="47"/>
      <c r="N25" s="27"/>
      <c r="O25" s="47"/>
      <c r="P25" s="27"/>
      <c r="Q25" s="29">
        <f t="shared" si="9"/>
        <v>0</v>
      </c>
      <c r="R25" s="30">
        <f t="shared" si="10"/>
        <v>0</v>
      </c>
    </row>
    <row r="26" spans="1:18" ht="15" hidden="1" customHeight="1" x14ac:dyDescent="0.25">
      <c r="A26" s="194"/>
      <c r="B26" s="101" t="s">
        <v>70</v>
      </c>
      <c r="C26" s="50">
        <f>VLOOKUP(B26,'Data &amp; Table'!A7:G63,2,FALSE)</f>
        <v>6216709</v>
      </c>
      <c r="D26" s="93" t="str">
        <f>VLOOKUP(B26,Table1[],3,FALSE)</f>
        <v>48 ct</v>
      </c>
      <c r="E26" s="50" t="s">
        <v>22</v>
      </c>
      <c r="F26" s="54">
        <f t="shared" si="11"/>
        <v>0.36791666666666667</v>
      </c>
      <c r="G26" s="52">
        <f>VLOOKUP(B26,Table1[],5,FALSE)</f>
        <v>48</v>
      </c>
      <c r="H26" s="53">
        <f>VLOOKUP(B26,Table1[],4,FALSE)</f>
        <v>17.66</v>
      </c>
      <c r="I26" s="45"/>
      <c r="J26" s="27"/>
      <c r="K26" s="47"/>
      <c r="L26" s="27"/>
      <c r="M26" s="47"/>
      <c r="N26" s="27"/>
      <c r="O26" s="47"/>
      <c r="P26" s="27"/>
      <c r="Q26" s="29">
        <f t="shared" si="9"/>
        <v>0</v>
      </c>
      <c r="R26" s="30">
        <f t="shared" si="10"/>
        <v>0</v>
      </c>
    </row>
    <row r="27" spans="1:18" ht="15" hidden="1" customHeight="1" x14ac:dyDescent="0.25">
      <c r="A27" s="194"/>
      <c r="B27" s="101" t="s">
        <v>69</v>
      </c>
      <c r="C27" s="50">
        <f>VLOOKUP(B27,'Data &amp; Table'!A8:G64,2,FALSE)</f>
        <v>0</v>
      </c>
      <c r="D27" s="93">
        <f>VLOOKUP(B27,Table1[],3,FALSE)</f>
        <v>0</v>
      </c>
      <c r="E27" s="50" t="s">
        <v>22</v>
      </c>
      <c r="F27" s="54">
        <f t="shared" si="11"/>
        <v>0.19</v>
      </c>
      <c r="G27" s="52">
        <f>VLOOKUP(B27,Table1[],5,FALSE)</f>
        <v>1</v>
      </c>
      <c r="H27" s="53">
        <f>VLOOKUP(B27,Table1[],4,FALSE)</f>
        <v>0.19</v>
      </c>
      <c r="I27" s="45"/>
      <c r="J27" s="27"/>
      <c r="K27" s="47"/>
      <c r="L27" s="27"/>
      <c r="M27" s="47"/>
      <c r="N27" s="27"/>
      <c r="O27" s="47"/>
      <c r="P27" s="27"/>
      <c r="Q27" s="29">
        <f t="shared" si="9"/>
        <v>0</v>
      </c>
      <c r="R27" s="30">
        <f t="shared" si="10"/>
        <v>0</v>
      </c>
    </row>
    <row r="28" spans="1:18" ht="15" hidden="1" customHeight="1" x14ac:dyDescent="0.25">
      <c r="A28" s="194"/>
      <c r="B28" s="102" t="s">
        <v>43</v>
      </c>
      <c r="C28" s="50">
        <f>VLOOKUP(B28,'Data &amp; Table'!A9:G65,2,FALSE)</f>
        <v>1666163</v>
      </c>
      <c r="D28" s="93" t="str">
        <f>VLOOKUP(B28,Table1[],3,FALSE)</f>
        <v>48 ct</v>
      </c>
      <c r="E28" s="50" t="s">
        <v>22</v>
      </c>
      <c r="F28" s="54">
        <f t="shared" si="11"/>
        <v>0.31708333333333333</v>
      </c>
      <c r="G28" s="52">
        <f>VLOOKUP(B28,Table1[],5,FALSE)</f>
        <v>48</v>
      </c>
      <c r="H28" s="53">
        <f>VLOOKUP(B28,Table1[],4,FALSE)</f>
        <v>15.22</v>
      </c>
      <c r="I28" s="45"/>
      <c r="J28" s="27"/>
      <c r="K28" s="47"/>
      <c r="L28" s="27"/>
      <c r="M28" s="47"/>
      <c r="N28" s="27"/>
      <c r="O28" s="47"/>
      <c r="P28" s="27"/>
      <c r="Q28" s="29">
        <f t="shared" si="9"/>
        <v>0</v>
      </c>
      <c r="R28" s="30">
        <f t="shared" si="10"/>
        <v>0</v>
      </c>
    </row>
    <row r="29" spans="1:18" ht="15" hidden="1" customHeight="1" x14ac:dyDescent="0.25">
      <c r="A29" s="194"/>
      <c r="B29" s="101" t="s">
        <v>47</v>
      </c>
      <c r="C29" s="50">
        <f>VLOOKUP(B29,'Data &amp; Table'!A10:G66,2,FALSE)</f>
        <v>0</v>
      </c>
      <c r="D29" s="93">
        <f>VLOOKUP(B29,Table1[],3,FALSE)</f>
        <v>0</v>
      </c>
      <c r="E29" s="50" t="s">
        <v>22</v>
      </c>
      <c r="F29" s="54">
        <f t="shared" si="11"/>
        <v>0.8</v>
      </c>
      <c r="G29" s="52">
        <f>VLOOKUP(B29,Table1[],5,FALSE)</f>
        <v>1</v>
      </c>
      <c r="H29" s="53">
        <f>VLOOKUP(B29,Table1[],4,FALSE)</f>
        <v>0.8</v>
      </c>
      <c r="I29" s="45"/>
      <c r="J29" s="27"/>
      <c r="K29" s="47"/>
      <c r="L29" s="27"/>
      <c r="M29" s="47"/>
      <c r="N29" s="27"/>
      <c r="O29" s="47"/>
      <c r="P29" s="27"/>
      <c r="Q29" s="29">
        <f t="shared" si="9"/>
        <v>0</v>
      </c>
      <c r="R29" s="30">
        <f t="shared" si="10"/>
        <v>0</v>
      </c>
    </row>
    <row r="30" spans="1:18" ht="15" customHeight="1" thickBot="1" x14ac:dyDescent="0.3">
      <c r="A30" s="194"/>
      <c r="B30" s="102" t="s">
        <v>48</v>
      </c>
      <c r="C30" s="50">
        <f>VLOOKUP(B30,'Data &amp; Table'!A11:G67,2,FALSE)</f>
        <v>8759060</v>
      </c>
      <c r="D30" s="93" t="str">
        <f>VLOOKUP(B30,Table1[],3,FALSE)</f>
        <v>48 ct</v>
      </c>
      <c r="E30" s="50" t="s">
        <v>22</v>
      </c>
      <c r="F30" s="54">
        <f t="shared" si="11"/>
        <v>0.30437500000000001</v>
      </c>
      <c r="G30" s="52">
        <f>VLOOKUP(B30,Table1[],5,FALSE)</f>
        <v>48</v>
      </c>
      <c r="H30" s="53">
        <f>VLOOKUP(B30,Table1[],4,FALSE)</f>
        <v>14.61</v>
      </c>
      <c r="I30" s="45">
        <v>3</v>
      </c>
      <c r="J30" s="27"/>
      <c r="K30" s="47"/>
      <c r="L30" s="27"/>
      <c r="M30" s="47"/>
      <c r="N30" s="27"/>
      <c r="O30" s="47"/>
      <c r="P30" s="27"/>
      <c r="Q30" s="29">
        <f t="shared" si="9"/>
        <v>0</v>
      </c>
      <c r="R30" s="30">
        <f t="shared" si="10"/>
        <v>0</v>
      </c>
    </row>
    <row r="31" spans="1:18" ht="15" customHeight="1" thickBot="1" x14ac:dyDescent="0.3">
      <c r="A31" s="194"/>
      <c r="B31" s="224" t="s">
        <v>14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9"/>
      <c r="R31" s="38"/>
    </row>
    <row r="32" spans="1:18" ht="15" customHeight="1" x14ac:dyDescent="0.25">
      <c r="A32" s="194"/>
      <c r="B32" s="102" t="s">
        <v>75</v>
      </c>
      <c r="C32" s="50">
        <f>VLOOKUP(B32,Table1[],2,FALSE)</f>
        <v>8328668</v>
      </c>
      <c r="D32" s="93" t="str">
        <f>VLOOKUP(B32,Table1[],3,FALSE)</f>
        <v>384 ct</v>
      </c>
      <c r="E32" s="50" t="s">
        <v>22</v>
      </c>
      <c r="F32" s="51">
        <f>SUM(H32/G32)</f>
        <v>3.3385416666666667E-2</v>
      </c>
      <c r="G32" s="56">
        <f>VLOOKUP(B32,Table1[],5,FALSE)</f>
        <v>384</v>
      </c>
      <c r="H32" s="53">
        <f>VLOOKUP(B32,Table1[],4,FALSE)</f>
        <v>12.82</v>
      </c>
      <c r="I32" s="42">
        <v>10</v>
      </c>
      <c r="J32" s="19"/>
      <c r="K32" s="44"/>
      <c r="L32" s="19"/>
      <c r="M32" s="44"/>
      <c r="N32" s="19"/>
      <c r="O32" s="44"/>
      <c r="P32" s="19"/>
      <c r="Q32" s="21">
        <f t="shared" si="9"/>
        <v>0</v>
      </c>
      <c r="R32" s="22">
        <f>SUM(Q32*F32)</f>
        <v>0</v>
      </c>
    </row>
    <row r="33" spans="1:18" ht="15" hidden="1" customHeight="1" x14ac:dyDescent="0.25">
      <c r="A33" s="194"/>
      <c r="B33" s="102" t="s">
        <v>65</v>
      </c>
      <c r="C33" s="50">
        <f>VLOOKUP(B33,Table1[],2,FALSE)</f>
        <v>4053468</v>
      </c>
      <c r="D33" s="93" t="str">
        <f>VLOOKUP(B33,Table1[],3,FALSE)</f>
        <v>20/50 ct</v>
      </c>
      <c r="E33" s="50" t="s">
        <v>22</v>
      </c>
      <c r="F33" s="54">
        <f t="shared" ref="F33:F45" si="12">SUM(H33/G33)</f>
        <v>4.0600000000000004E-2</v>
      </c>
      <c r="G33" s="56">
        <f>VLOOKUP(B33,Table1[],5,FALSE)</f>
        <v>1000</v>
      </c>
      <c r="H33" s="53">
        <f>VLOOKUP(B33,Table1[],4,FALSE)</f>
        <v>40.6</v>
      </c>
      <c r="I33" s="45"/>
      <c r="J33" s="27"/>
      <c r="K33" s="47"/>
      <c r="L33" s="27"/>
      <c r="M33" s="47"/>
      <c r="N33" s="27"/>
      <c r="O33" s="47"/>
      <c r="P33" s="27"/>
      <c r="Q33" s="29">
        <f t="shared" si="9"/>
        <v>0</v>
      </c>
      <c r="R33" s="30">
        <f t="shared" ref="R33:R45" si="13">SUM(Q33*F33)</f>
        <v>0</v>
      </c>
    </row>
    <row r="34" spans="1:18" ht="15" customHeight="1" x14ac:dyDescent="0.25">
      <c r="A34" s="194"/>
      <c r="B34" s="102" t="s">
        <v>50</v>
      </c>
      <c r="C34" s="50">
        <f>VLOOKUP(B34,Table1[],2,FALSE)</f>
        <v>4695292</v>
      </c>
      <c r="D34" s="93" t="str">
        <f>VLOOKUP(B34,Table1[],3,FALSE)</f>
        <v>6/50 ct</v>
      </c>
      <c r="E34" s="50" t="s">
        <v>22</v>
      </c>
      <c r="F34" s="54">
        <f t="shared" si="12"/>
        <v>9.5966666666666658E-2</v>
      </c>
      <c r="G34" s="56">
        <f>VLOOKUP(B34,Table1[],5,FALSE)</f>
        <v>300</v>
      </c>
      <c r="H34" s="53">
        <f>VLOOKUP(B34,Table1[],4,FALSE)</f>
        <v>28.79</v>
      </c>
      <c r="I34" s="45">
        <v>8</v>
      </c>
      <c r="J34" s="27"/>
      <c r="K34" s="47"/>
      <c r="L34" s="27"/>
      <c r="M34" s="47"/>
      <c r="N34" s="27"/>
      <c r="O34" s="47"/>
      <c r="P34" s="27"/>
      <c r="Q34" s="29">
        <f t="shared" si="9"/>
        <v>0</v>
      </c>
      <c r="R34" s="30">
        <f t="shared" si="13"/>
        <v>0</v>
      </c>
    </row>
    <row r="35" spans="1:18" ht="15" customHeight="1" x14ac:dyDescent="0.25">
      <c r="A35" s="194"/>
      <c r="B35" s="102" t="s">
        <v>60</v>
      </c>
      <c r="C35" s="50">
        <f>VLOOKUP(B35,Table1[],2,FALSE)</f>
        <v>6937445</v>
      </c>
      <c r="D35" s="93" t="str">
        <f>VLOOKUP(B35,Table1[],3,FALSE)</f>
        <v>200 ct</v>
      </c>
      <c r="E35" s="50" t="s">
        <v>22</v>
      </c>
      <c r="F35" s="54">
        <f t="shared" si="12"/>
        <v>7.4400000000000008E-2</v>
      </c>
      <c r="G35" s="56">
        <f>VLOOKUP(B35,Table1[],5,FALSE)</f>
        <v>200</v>
      </c>
      <c r="H35" s="53">
        <f>VLOOKUP(B35,Table1[],4,FALSE)</f>
        <v>14.88</v>
      </c>
      <c r="I35" s="45">
        <v>11</v>
      </c>
      <c r="J35" s="27"/>
      <c r="K35" s="47"/>
      <c r="L35" s="27"/>
      <c r="M35" s="47"/>
      <c r="N35" s="27"/>
      <c r="O35" s="47"/>
      <c r="P35" s="27"/>
      <c r="Q35" s="29">
        <f t="shared" si="9"/>
        <v>0</v>
      </c>
      <c r="R35" s="30">
        <f t="shared" si="13"/>
        <v>0</v>
      </c>
    </row>
    <row r="36" spans="1:18" ht="15" customHeight="1" x14ac:dyDescent="0.25">
      <c r="A36" s="194"/>
      <c r="B36" s="102" t="s">
        <v>61</v>
      </c>
      <c r="C36" s="50">
        <f>VLOOKUP(B36,Table1[],2,FALSE)</f>
        <v>4136768</v>
      </c>
      <c r="D36" s="93" t="str">
        <f>VLOOKUP(B36,Table1[],3,FALSE)</f>
        <v>1000 ct</v>
      </c>
      <c r="E36" s="50" t="s">
        <v>22</v>
      </c>
      <c r="F36" s="54">
        <f t="shared" si="12"/>
        <v>2.3809999999999998E-2</v>
      </c>
      <c r="G36" s="56">
        <f>VLOOKUP(B36,Table1[],5,FALSE)</f>
        <v>1000</v>
      </c>
      <c r="H36" s="53">
        <f>VLOOKUP(B36,Table1[],4,FALSE)</f>
        <v>23.81</v>
      </c>
      <c r="I36" s="45">
        <v>14</v>
      </c>
      <c r="J36" s="27"/>
      <c r="K36" s="47"/>
      <c r="L36" s="27"/>
      <c r="M36" s="47"/>
      <c r="N36" s="27"/>
      <c r="O36" s="47"/>
      <c r="P36" s="27"/>
      <c r="Q36" s="29">
        <f t="shared" si="9"/>
        <v>0</v>
      </c>
      <c r="R36" s="30">
        <f t="shared" si="13"/>
        <v>0</v>
      </c>
    </row>
    <row r="37" spans="1:18" ht="15" customHeight="1" x14ac:dyDescent="0.25">
      <c r="A37" s="194"/>
      <c r="B37" s="102" t="s">
        <v>80</v>
      </c>
      <c r="C37" s="50">
        <f>VLOOKUP(B37,Table1[],2,FALSE)</f>
        <v>7087133</v>
      </c>
      <c r="D37" s="93" t="str">
        <f>VLOOKUP(B37,Table1[],3,FALSE)</f>
        <v>200 ct</v>
      </c>
      <c r="E37" s="50" t="s">
        <v>22</v>
      </c>
      <c r="F37" s="54">
        <f t="shared" si="12"/>
        <v>0.17019999999999999</v>
      </c>
      <c r="G37" s="56">
        <f>VLOOKUP(B37,Table1[],5,FALSE)</f>
        <v>200</v>
      </c>
      <c r="H37" s="53">
        <f>VLOOKUP(B37,Table1[],4,FALSE)</f>
        <v>34.04</v>
      </c>
      <c r="I37" s="45">
        <v>15</v>
      </c>
      <c r="J37" s="27"/>
      <c r="K37" s="47"/>
      <c r="L37" s="27"/>
      <c r="M37" s="47"/>
      <c r="N37" s="27"/>
      <c r="O37" s="47"/>
      <c r="P37" s="27"/>
      <c r="Q37" s="29">
        <f t="shared" si="9"/>
        <v>0</v>
      </c>
      <c r="R37" s="30">
        <f t="shared" si="13"/>
        <v>0</v>
      </c>
    </row>
    <row r="38" spans="1:18" ht="15" customHeight="1" x14ac:dyDescent="0.25">
      <c r="A38" s="194"/>
      <c r="B38" s="102" t="s">
        <v>81</v>
      </c>
      <c r="C38" s="50">
        <f>VLOOKUP(B38,Table1[],2,FALSE)</f>
        <v>4879710</v>
      </c>
      <c r="D38" s="93" t="str">
        <f>VLOOKUP(B38,Table1[],3,FALSE)</f>
        <v>2000 ct</v>
      </c>
      <c r="E38" s="50" t="s">
        <v>22</v>
      </c>
      <c r="F38" s="54">
        <f t="shared" si="12"/>
        <v>6.13E-3</v>
      </c>
      <c r="G38" s="56">
        <f>VLOOKUP(B38,Table1[],5,FALSE)</f>
        <v>2000</v>
      </c>
      <c r="H38" s="53">
        <f>VLOOKUP(B38,Table1[],4,FALSE)</f>
        <v>12.26</v>
      </c>
      <c r="I38" s="45">
        <v>33</v>
      </c>
      <c r="J38" s="27"/>
      <c r="K38" s="47"/>
      <c r="L38" s="27"/>
      <c r="M38" s="47"/>
      <c r="N38" s="27"/>
      <c r="O38" s="47"/>
      <c r="P38" s="27"/>
      <c r="Q38" s="29">
        <f t="shared" si="9"/>
        <v>0</v>
      </c>
      <c r="R38" s="30">
        <f t="shared" si="13"/>
        <v>0</v>
      </c>
    </row>
    <row r="39" spans="1:18" ht="15" customHeight="1" x14ac:dyDescent="0.25">
      <c r="A39" s="194"/>
      <c r="B39" s="102" t="s">
        <v>82</v>
      </c>
      <c r="C39" s="50">
        <f>VLOOKUP(B39,Table1[],2,FALSE)</f>
        <v>6735138</v>
      </c>
      <c r="D39" s="93" t="str">
        <f>VLOOKUP(B39,Table1[],3,FALSE)</f>
        <v>200 ct</v>
      </c>
      <c r="E39" s="50" t="s">
        <v>22</v>
      </c>
      <c r="F39" s="54">
        <f t="shared" si="12"/>
        <v>6.9749999999999993E-2</v>
      </c>
      <c r="G39" s="56">
        <f>VLOOKUP(B39,Table1[],5,FALSE)</f>
        <v>200</v>
      </c>
      <c r="H39" s="53">
        <f>VLOOKUP(B39,Table1[],4,FALSE)</f>
        <v>13.95</v>
      </c>
      <c r="I39" s="45">
        <v>14</v>
      </c>
      <c r="J39" s="27"/>
      <c r="K39" s="47"/>
      <c r="L39" s="27"/>
      <c r="M39" s="47"/>
      <c r="N39" s="27"/>
      <c r="O39" s="47"/>
      <c r="P39" s="27"/>
      <c r="Q39" s="29">
        <f t="shared" si="9"/>
        <v>0</v>
      </c>
      <c r="R39" s="30">
        <f t="shared" si="13"/>
        <v>0</v>
      </c>
    </row>
    <row r="40" spans="1:18" ht="15" customHeight="1" x14ac:dyDescent="0.25">
      <c r="A40" s="194"/>
      <c r="B40" s="102" t="s">
        <v>83</v>
      </c>
      <c r="C40" s="50">
        <f>VLOOKUP(B40,Table1[],2,FALSE)</f>
        <v>6631347</v>
      </c>
      <c r="D40" s="93" t="str">
        <f>VLOOKUP(B40,Table1[],3,FALSE)</f>
        <v>600 ct</v>
      </c>
      <c r="E40" s="50" t="s">
        <v>22</v>
      </c>
      <c r="F40" s="54">
        <f t="shared" si="12"/>
        <v>3.3849999999999998E-2</v>
      </c>
      <c r="G40" s="56">
        <f>VLOOKUP(B40,Table1[],5,FALSE)</f>
        <v>600</v>
      </c>
      <c r="H40" s="53">
        <f>VLOOKUP(B40,Table1[],4,FALSE)</f>
        <v>20.309999999999999</v>
      </c>
      <c r="I40" s="45">
        <v>12</v>
      </c>
      <c r="J40" s="27"/>
      <c r="K40" s="47"/>
      <c r="L40" s="27"/>
      <c r="M40" s="47"/>
      <c r="N40" s="27"/>
      <c r="O40" s="47"/>
      <c r="P40" s="27"/>
      <c r="Q40" s="29">
        <f t="shared" si="9"/>
        <v>0</v>
      </c>
      <c r="R40" s="30">
        <f t="shared" si="13"/>
        <v>0</v>
      </c>
    </row>
    <row r="41" spans="1:18" ht="15" customHeight="1" x14ac:dyDescent="0.25">
      <c r="A41" s="194"/>
      <c r="B41" s="102" t="s">
        <v>84</v>
      </c>
      <c r="C41" s="50">
        <f>VLOOKUP(B41,Table1[],2,FALSE)</f>
        <v>4394417</v>
      </c>
      <c r="D41" s="93" t="str">
        <f>VLOOKUP(B41,Table1[],3,FALSE)</f>
        <v>500 ct</v>
      </c>
      <c r="E41" s="50" t="s">
        <v>22</v>
      </c>
      <c r="F41" s="54">
        <f t="shared" si="12"/>
        <v>1.8460000000000001E-2</v>
      </c>
      <c r="G41" s="56">
        <f>VLOOKUP(B41,Table1[],5,FALSE)</f>
        <v>500</v>
      </c>
      <c r="H41" s="53">
        <f>VLOOKUP(B41,Table1[],4,FALSE)</f>
        <v>9.23</v>
      </c>
      <c r="I41" s="45">
        <v>14</v>
      </c>
      <c r="J41" s="27"/>
      <c r="K41" s="47"/>
      <c r="L41" s="27"/>
      <c r="M41" s="47"/>
      <c r="N41" s="27"/>
      <c r="O41" s="47"/>
      <c r="P41" s="27"/>
      <c r="Q41" s="29">
        <f t="shared" si="9"/>
        <v>0</v>
      </c>
      <c r="R41" s="30">
        <f t="shared" si="13"/>
        <v>0</v>
      </c>
    </row>
    <row r="42" spans="1:18" ht="15" customHeight="1" x14ac:dyDescent="0.25">
      <c r="A42" s="194"/>
      <c r="B42" s="102" t="s">
        <v>85</v>
      </c>
      <c r="C42" s="50">
        <f>VLOOKUP(B42,Table1[],2,FALSE)</f>
        <v>210417</v>
      </c>
      <c r="D42" s="93" t="str">
        <f>VLOOKUP(B42,Table1[],3,FALSE)</f>
        <v>3/1000 ct</v>
      </c>
      <c r="E42" s="50" t="s">
        <v>22</v>
      </c>
      <c r="F42" s="54">
        <f t="shared" si="12"/>
        <v>1.04E-2</v>
      </c>
      <c r="G42" s="56">
        <f>VLOOKUP(B42,Table1[],5,FALSE)</f>
        <v>1000</v>
      </c>
      <c r="H42" s="53">
        <f>VLOOKUP(B42,Table1[],4,FALSE)</f>
        <v>10.4</v>
      </c>
      <c r="I42" s="45">
        <v>23</v>
      </c>
      <c r="J42" s="27"/>
      <c r="K42" s="47"/>
      <c r="L42" s="27"/>
      <c r="M42" s="47"/>
      <c r="N42" s="27"/>
      <c r="O42" s="47"/>
      <c r="P42" s="27"/>
      <c r="Q42" s="29">
        <f t="shared" si="9"/>
        <v>0</v>
      </c>
      <c r="R42" s="30">
        <f t="shared" si="13"/>
        <v>0</v>
      </c>
    </row>
    <row r="43" spans="1:18" ht="15" customHeight="1" x14ac:dyDescent="0.25">
      <c r="A43" s="194"/>
      <c r="B43" s="102" t="s">
        <v>86</v>
      </c>
      <c r="C43" s="50">
        <f>VLOOKUP(B43,Table1[],2,FALSE)</f>
        <v>210447</v>
      </c>
      <c r="D43" s="93" t="str">
        <f>VLOOKUP(B43,Table1[],3,FALSE)</f>
        <v>3/1000 ct</v>
      </c>
      <c r="E43" s="50" t="s">
        <v>22</v>
      </c>
      <c r="F43" s="54">
        <f t="shared" si="12"/>
        <v>6.7400000000000003E-3</v>
      </c>
      <c r="G43" s="56">
        <f>VLOOKUP(B43,Table1[],5,FALSE)</f>
        <v>1000</v>
      </c>
      <c r="H43" s="53">
        <f>VLOOKUP(B43,Table1[],4,FALSE)</f>
        <v>6.74</v>
      </c>
      <c r="I43" s="45">
        <v>33</v>
      </c>
      <c r="J43" s="34"/>
      <c r="K43" s="49"/>
      <c r="L43" s="34"/>
      <c r="M43" s="49"/>
      <c r="N43" s="34"/>
      <c r="O43" s="49"/>
      <c r="P43" s="34"/>
      <c r="Q43" s="29">
        <f t="shared" si="9"/>
        <v>0</v>
      </c>
      <c r="R43" s="30">
        <f t="shared" si="13"/>
        <v>0</v>
      </c>
    </row>
    <row r="44" spans="1:18" ht="15" customHeight="1" thickBot="1" x14ac:dyDescent="0.3">
      <c r="A44" s="194"/>
      <c r="B44" s="102" t="s">
        <v>87</v>
      </c>
      <c r="C44" s="50">
        <f>VLOOKUP(B44,Table1[],2,FALSE)</f>
        <v>2647933</v>
      </c>
      <c r="D44" s="93" t="str">
        <f>VLOOKUP(B44,Table1[],3,FALSE)</f>
        <v>2000 ct</v>
      </c>
      <c r="E44" s="50" t="s">
        <v>22</v>
      </c>
      <c r="F44" s="54">
        <f t="shared" si="12"/>
        <v>9.1599999999999997E-3</v>
      </c>
      <c r="G44" s="56">
        <f>VLOOKUP(B44,Table1[],5,FALSE)</f>
        <v>2000</v>
      </c>
      <c r="H44" s="53">
        <f>VLOOKUP(B44,Table1[],4,FALSE)</f>
        <v>18.32</v>
      </c>
      <c r="I44" s="45">
        <v>33</v>
      </c>
      <c r="J44" s="25"/>
      <c r="K44" s="46"/>
      <c r="L44" s="25"/>
      <c r="M44" s="46"/>
      <c r="N44" s="25"/>
      <c r="O44" s="46"/>
      <c r="P44" s="25"/>
      <c r="Q44" s="29">
        <f t="shared" si="9"/>
        <v>0</v>
      </c>
      <c r="R44" s="30">
        <f t="shared" si="13"/>
        <v>0</v>
      </c>
    </row>
    <row r="45" spans="1:18" ht="15" hidden="1" customHeight="1" thickBot="1" x14ac:dyDescent="0.3">
      <c r="A45" s="194"/>
      <c r="B45" s="102" t="s">
        <v>52</v>
      </c>
      <c r="C45" s="50">
        <f>VLOOKUP(B45,Table1[],2,FALSE)</f>
        <v>4040440</v>
      </c>
      <c r="D45" s="93" t="str">
        <f>VLOOKUP(B45,Table1[],3,FALSE)</f>
        <v>24 ct</v>
      </c>
      <c r="E45" s="50" t="s">
        <v>22</v>
      </c>
      <c r="F45" s="54">
        <f t="shared" si="12"/>
        <v>0.79041666666666666</v>
      </c>
      <c r="G45" s="56">
        <f>VLOOKUP(B45,Table1[],5,FALSE)</f>
        <v>24</v>
      </c>
      <c r="H45" s="53">
        <f>VLOOKUP(B45,Table1[],4,FALSE)</f>
        <v>18.97</v>
      </c>
      <c r="I45" s="45"/>
      <c r="J45" s="25"/>
      <c r="K45" s="46"/>
      <c r="L45" s="25"/>
      <c r="M45" s="46"/>
      <c r="N45" s="25"/>
      <c r="O45" s="46"/>
      <c r="P45" s="25"/>
      <c r="Q45" s="29">
        <f t="shared" si="9"/>
        <v>0</v>
      </c>
      <c r="R45" s="30">
        <f t="shared" si="13"/>
        <v>0</v>
      </c>
    </row>
    <row r="46" spans="1:18" ht="15" customHeight="1" thickBot="1" x14ac:dyDescent="0.3">
      <c r="A46" s="194"/>
      <c r="B46" s="224" t="s">
        <v>89</v>
      </c>
      <c r="C46" s="224"/>
      <c r="D46" s="224"/>
      <c r="E46" s="224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224"/>
      <c r="Q46" s="9"/>
      <c r="R46" s="38"/>
    </row>
    <row r="47" spans="1:18" ht="15" customHeight="1" x14ac:dyDescent="0.25">
      <c r="A47" s="194"/>
      <c r="B47" s="102" t="s">
        <v>91</v>
      </c>
      <c r="C47" s="50">
        <f>VLOOKUP(B47,Table1[],2,FALSE)</f>
        <v>9523986</v>
      </c>
      <c r="D47" s="93" t="str">
        <f>VLOOKUP(B47,Table1[],3,FALSE)</f>
        <v>96/Sli</v>
      </c>
      <c r="E47" s="50" t="s">
        <v>22</v>
      </c>
      <c r="F47" s="51">
        <f>SUM(H47/G47)</f>
        <v>0.22072916666666667</v>
      </c>
      <c r="G47" s="56">
        <f>VLOOKUP(B47,Table1[],5,FALSE)</f>
        <v>96</v>
      </c>
      <c r="H47" s="53">
        <f>VLOOKUP(B47,Table1[],4,FALSE)</f>
        <v>21.19</v>
      </c>
      <c r="I47" s="16">
        <v>7</v>
      </c>
      <c r="J47" s="57"/>
      <c r="K47" s="18"/>
      <c r="L47" s="58"/>
      <c r="M47" s="20"/>
      <c r="N47" s="58"/>
      <c r="O47" s="20"/>
      <c r="P47" s="57"/>
      <c r="Q47" s="21">
        <f t="shared" ref="Q47:Q58" si="14">SUM(J47:P47)</f>
        <v>0</v>
      </c>
      <c r="R47" s="22">
        <f t="shared" ref="R47:R58" si="15">SUM(Q47*F47)</f>
        <v>0</v>
      </c>
    </row>
    <row r="48" spans="1:18" ht="15" customHeight="1" x14ac:dyDescent="0.25">
      <c r="A48" s="194"/>
      <c r="B48" s="102" t="s">
        <v>74</v>
      </c>
      <c r="C48" s="50">
        <f>VLOOKUP(B48,Table1[],2,FALSE)</f>
        <v>9523952</v>
      </c>
      <c r="D48" s="93" t="str">
        <f>VLOOKUP(B48,Table1[],3,FALSE)</f>
        <v>96/Sli</v>
      </c>
      <c r="E48" s="50" t="s">
        <v>22</v>
      </c>
      <c r="F48" s="54">
        <f t="shared" ref="F48:F58" si="16">SUM(H48/G48)</f>
        <v>0.22750000000000001</v>
      </c>
      <c r="G48" s="56">
        <f>VLOOKUP(B48,Table1[],5,FALSE)</f>
        <v>96</v>
      </c>
      <c r="H48" s="53">
        <f>VLOOKUP(B48,Table1[],4,FALSE)</f>
        <v>21.84</v>
      </c>
      <c r="I48" s="24">
        <v>8</v>
      </c>
      <c r="J48" s="59"/>
      <c r="K48" s="26"/>
      <c r="L48" s="60"/>
      <c r="M48" s="28"/>
      <c r="N48" s="60"/>
      <c r="O48" s="28"/>
      <c r="P48" s="59"/>
      <c r="Q48" s="29">
        <f t="shared" si="14"/>
        <v>0</v>
      </c>
      <c r="R48" s="30">
        <f t="shared" si="15"/>
        <v>0</v>
      </c>
    </row>
    <row r="49" spans="1:18" ht="15" customHeight="1" x14ac:dyDescent="0.25">
      <c r="A49" s="194"/>
      <c r="B49" s="102" t="s">
        <v>51</v>
      </c>
      <c r="C49" s="50">
        <f>VLOOKUP(B49,Table1[],2,FALSE)</f>
        <v>4212221</v>
      </c>
      <c r="D49" s="93" t="str">
        <f>VLOOKUP(B49,Table1[],3,FALSE)</f>
        <v>96 ct</v>
      </c>
      <c r="E49" s="50" t="s">
        <v>22</v>
      </c>
      <c r="F49" s="54">
        <f t="shared" si="16"/>
        <v>0.40479166666666666</v>
      </c>
      <c r="G49" s="56">
        <f>VLOOKUP(B49,Table1[],5,FALSE)</f>
        <v>96</v>
      </c>
      <c r="H49" s="53">
        <f>VLOOKUP(B49,Table1[],4,FALSE)</f>
        <v>38.86</v>
      </c>
      <c r="I49" s="24">
        <v>3</v>
      </c>
      <c r="J49" s="59"/>
      <c r="K49" s="26"/>
      <c r="L49" s="60"/>
      <c r="M49" s="28"/>
      <c r="N49" s="60"/>
      <c r="O49" s="28"/>
      <c r="P49" s="59"/>
      <c r="Q49" s="29">
        <f t="shared" si="14"/>
        <v>0</v>
      </c>
      <c r="R49" s="30">
        <f t="shared" si="15"/>
        <v>0</v>
      </c>
    </row>
    <row r="50" spans="1:18" ht="15" customHeight="1" x14ac:dyDescent="0.25">
      <c r="A50" s="194"/>
      <c r="B50" s="102" t="s">
        <v>55</v>
      </c>
      <c r="C50" s="50">
        <f>VLOOKUP(B50,Table1[],2,FALSE)</f>
        <v>4044640</v>
      </c>
      <c r="D50" s="93" t="str">
        <f>VLOOKUP(B50,Table1[],3,FALSE)</f>
        <v>96 ct</v>
      </c>
      <c r="E50" s="50" t="s">
        <v>22</v>
      </c>
      <c r="F50" s="54">
        <f t="shared" si="16"/>
        <v>0.37062499999999998</v>
      </c>
      <c r="G50" s="56">
        <f>VLOOKUP(B50,Table1[],5,FALSE)</f>
        <v>96</v>
      </c>
      <c r="H50" s="53">
        <f>VLOOKUP(B50,Table1[],4,FALSE)</f>
        <v>35.58</v>
      </c>
      <c r="I50" s="24">
        <v>3</v>
      </c>
      <c r="J50" s="59"/>
      <c r="K50" s="26"/>
      <c r="L50" s="60"/>
      <c r="M50" s="28"/>
      <c r="N50" s="60"/>
      <c r="O50" s="28"/>
      <c r="P50" s="59"/>
      <c r="Q50" s="29">
        <f t="shared" si="14"/>
        <v>0</v>
      </c>
      <c r="R50" s="30">
        <f t="shared" si="15"/>
        <v>0</v>
      </c>
    </row>
    <row r="51" spans="1:18" ht="15" customHeight="1" x14ac:dyDescent="0.25">
      <c r="A51" s="194"/>
      <c r="B51" s="102" t="s">
        <v>66</v>
      </c>
      <c r="C51" s="50">
        <f>VLOOKUP(B51,Table1[],2,FALSE)</f>
        <v>4008538</v>
      </c>
      <c r="D51" s="93" t="str">
        <f>VLOOKUP(B51,Table1[],3,FALSE)</f>
        <v>500 ct</v>
      </c>
      <c r="E51" s="50" t="s">
        <v>22</v>
      </c>
      <c r="F51" s="54">
        <f t="shared" si="16"/>
        <v>3.1120000000000002E-2</v>
      </c>
      <c r="G51" s="56">
        <f>VLOOKUP(B51,Table1[],5,FALSE)</f>
        <v>500</v>
      </c>
      <c r="H51" s="53">
        <f>VLOOKUP(B51,Table1[],4,FALSE)</f>
        <v>15.56</v>
      </c>
      <c r="I51" s="24">
        <v>46</v>
      </c>
      <c r="J51" s="59"/>
      <c r="K51" s="26"/>
      <c r="L51" s="60"/>
      <c r="M51" s="28"/>
      <c r="N51" s="60"/>
      <c r="O51" s="28"/>
      <c r="P51" s="59"/>
      <c r="Q51" s="29">
        <f t="shared" si="14"/>
        <v>0</v>
      </c>
      <c r="R51" s="30">
        <f t="shared" si="15"/>
        <v>0</v>
      </c>
    </row>
    <row r="52" spans="1:18" ht="15" hidden="1" customHeight="1" x14ac:dyDescent="0.25">
      <c r="A52" s="194"/>
      <c r="B52" s="102" t="s">
        <v>67</v>
      </c>
      <c r="C52" s="50">
        <f>VLOOKUP(B52,Table1[],2,FALSE)</f>
        <v>4114914</v>
      </c>
      <c r="D52" s="93" t="str">
        <f>VLOOKUP(B52,Table1[],3,FALSE)</f>
        <v>300 ct</v>
      </c>
      <c r="E52" s="50" t="s">
        <v>22</v>
      </c>
      <c r="F52" s="54">
        <f t="shared" si="16"/>
        <v>4.1033333333333338E-2</v>
      </c>
      <c r="G52" s="56">
        <f>VLOOKUP(B52,Table1[],5,FALSE)</f>
        <v>300</v>
      </c>
      <c r="H52" s="53">
        <f>VLOOKUP(B52,Table1[],4,FALSE)</f>
        <v>12.31</v>
      </c>
      <c r="I52" s="24"/>
      <c r="J52" s="59"/>
      <c r="K52" s="26"/>
      <c r="L52" s="60"/>
      <c r="M52" s="28"/>
      <c r="N52" s="60"/>
      <c r="O52" s="28"/>
      <c r="P52" s="59"/>
      <c r="Q52" s="29">
        <f t="shared" si="14"/>
        <v>0</v>
      </c>
      <c r="R52" s="30">
        <f t="shared" si="15"/>
        <v>0</v>
      </c>
    </row>
    <row r="53" spans="1:18" ht="15" hidden="1" customHeight="1" x14ac:dyDescent="0.25">
      <c r="A53" s="194"/>
      <c r="B53" s="101" t="s">
        <v>28</v>
      </c>
      <c r="C53" s="50">
        <f>VLOOKUP(B53,Table1[],2,FALSE)</f>
        <v>1850189</v>
      </c>
      <c r="D53" s="93" t="str">
        <f>VLOOKUP(B53,Table1[],3,FALSE)</f>
        <v>4/30 ct</v>
      </c>
      <c r="E53" s="50" t="s">
        <v>22</v>
      </c>
      <c r="F53" s="54">
        <f t="shared" si="16"/>
        <v>0.23716666666666666</v>
      </c>
      <c r="G53" s="56">
        <f>VLOOKUP(B53,Table1[],5,FALSE)</f>
        <v>120</v>
      </c>
      <c r="H53" s="53">
        <f>VLOOKUP(B53,Table1[],4,FALSE)</f>
        <v>28.46</v>
      </c>
      <c r="I53" s="24"/>
      <c r="J53" s="59"/>
      <c r="K53" s="26"/>
      <c r="L53" s="60"/>
      <c r="M53" s="28"/>
      <c r="N53" s="60"/>
      <c r="O53" s="28"/>
      <c r="P53" s="59"/>
      <c r="Q53" s="29">
        <f t="shared" si="14"/>
        <v>0</v>
      </c>
      <c r="R53" s="30">
        <f t="shared" si="15"/>
        <v>0</v>
      </c>
    </row>
    <row r="54" spans="1:18" ht="15" customHeight="1" x14ac:dyDescent="0.25">
      <c r="A54" s="194"/>
      <c r="B54" s="102" t="s">
        <v>32</v>
      </c>
      <c r="C54" s="50">
        <f>VLOOKUP(B54,Table1[],2,FALSE)</f>
        <v>4307575</v>
      </c>
      <c r="D54" s="93" t="str">
        <f>VLOOKUP(B54,Table1[],3,FALSE)</f>
        <v>200 ct</v>
      </c>
      <c r="E54" s="50" t="s">
        <v>22</v>
      </c>
      <c r="F54" s="54">
        <f t="shared" si="16"/>
        <v>0.10869999999999999</v>
      </c>
      <c r="G54" s="56">
        <f>VLOOKUP(B54,Table1[],5,FALSE)</f>
        <v>200</v>
      </c>
      <c r="H54" s="53">
        <f>VLOOKUP(B54,Table1[],4,FALSE)</f>
        <v>21.74</v>
      </c>
      <c r="I54" s="24">
        <v>46</v>
      </c>
      <c r="J54" s="59"/>
      <c r="K54" s="26"/>
      <c r="L54" s="60"/>
      <c r="M54" s="28"/>
      <c r="N54" s="60"/>
      <c r="O54" s="28"/>
      <c r="P54" s="59"/>
      <c r="Q54" s="29">
        <f t="shared" si="14"/>
        <v>0</v>
      </c>
      <c r="R54" s="30">
        <f t="shared" si="15"/>
        <v>0</v>
      </c>
    </row>
    <row r="55" spans="1:18" ht="15" customHeight="1" x14ac:dyDescent="0.25">
      <c r="A55" s="194"/>
      <c r="B55" s="101" t="s">
        <v>34</v>
      </c>
      <c r="C55" s="50">
        <f>VLOOKUP(B55,Table1[],2,FALSE)</f>
        <v>1739663</v>
      </c>
      <c r="D55" s="93" t="str">
        <f>VLOOKUP(B55,Table1[],3,FALSE)</f>
        <v>6/50 ct</v>
      </c>
      <c r="E55" s="50" t="s">
        <v>22</v>
      </c>
      <c r="F55" s="54">
        <f t="shared" si="16"/>
        <v>0.1641</v>
      </c>
      <c r="G55" s="56">
        <f>VLOOKUP(B55,Table1[],5,FALSE)</f>
        <v>300</v>
      </c>
      <c r="H55" s="53">
        <f>VLOOKUP(B55,Table1[],4,FALSE)</f>
        <v>49.23</v>
      </c>
      <c r="I55" s="24">
        <v>10</v>
      </c>
      <c r="J55" s="59"/>
      <c r="K55" s="26"/>
      <c r="L55" s="60"/>
      <c r="M55" s="28"/>
      <c r="N55" s="60"/>
      <c r="O55" s="28"/>
      <c r="P55" s="59"/>
      <c r="Q55" s="29">
        <f t="shared" si="14"/>
        <v>0</v>
      </c>
      <c r="R55" s="30">
        <f t="shared" si="15"/>
        <v>0</v>
      </c>
    </row>
    <row r="56" spans="1:18" ht="15" customHeight="1" x14ac:dyDescent="0.25">
      <c r="A56" s="194"/>
      <c r="B56" s="102" t="s">
        <v>37</v>
      </c>
      <c r="C56" s="50">
        <f>VLOOKUP(B56,Table1[],2,FALSE)</f>
        <v>1827433</v>
      </c>
      <c r="D56" s="93" t="str">
        <f>VLOOKUP(B56,Table1[],3,FALSE)</f>
        <v>64 ct</v>
      </c>
      <c r="E56" s="50" t="s">
        <v>22</v>
      </c>
      <c r="F56" s="54">
        <f t="shared" si="16"/>
        <v>0.27124999999999999</v>
      </c>
      <c r="G56" s="56">
        <f>VLOOKUP(B56,Table1[],5,FALSE)</f>
        <v>64</v>
      </c>
      <c r="H56" s="53">
        <f>VLOOKUP(B56,Table1[],4,FALSE)</f>
        <v>17.36</v>
      </c>
      <c r="I56" s="24">
        <v>6</v>
      </c>
      <c r="J56" s="59"/>
      <c r="K56" s="26"/>
      <c r="L56" s="60"/>
      <c r="M56" s="28"/>
      <c r="N56" s="60"/>
      <c r="O56" s="28"/>
      <c r="P56" s="59"/>
      <c r="Q56" s="29">
        <f t="shared" si="14"/>
        <v>0</v>
      </c>
      <c r="R56" s="30">
        <f t="shared" si="15"/>
        <v>0</v>
      </c>
    </row>
    <row r="57" spans="1:18" ht="15" customHeight="1" x14ac:dyDescent="0.25">
      <c r="A57" s="194"/>
      <c r="B57" s="102" t="s">
        <v>52</v>
      </c>
      <c r="C57" s="50">
        <f>VLOOKUP(B57,Table1[],2,FALSE)</f>
        <v>4040440</v>
      </c>
      <c r="D57" s="93" t="str">
        <f>VLOOKUP(B57,Table1[],3,FALSE)</f>
        <v>24 ct</v>
      </c>
      <c r="E57" s="50" t="s">
        <v>22</v>
      </c>
      <c r="F57" s="54">
        <f t="shared" si="16"/>
        <v>0.79041666666666666</v>
      </c>
      <c r="G57" s="56">
        <f>VLOOKUP(B57,Table1[],5,FALSE)</f>
        <v>24</v>
      </c>
      <c r="H57" s="53">
        <f>VLOOKUP(B57,Table1[],4,FALSE)</f>
        <v>18.97</v>
      </c>
      <c r="I57" s="32">
        <v>3</v>
      </c>
      <c r="J57" s="61"/>
      <c r="K57" s="33"/>
      <c r="L57" s="62"/>
      <c r="M57" s="35"/>
      <c r="N57" s="62"/>
      <c r="O57" s="35"/>
      <c r="P57" s="61"/>
      <c r="Q57" s="29">
        <f t="shared" si="14"/>
        <v>0</v>
      </c>
      <c r="R57" s="30">
        <f t="shared" si="15"/>
        <v>0</v>
      </c>
    </row>
    <row r="58" spans="1:18" ht="15" customHeight="1" x14ac:dyDescent="0.25">
      <c r="A58" s="194"/>
      <c r="B58" s="102" t="s">
        <v>73</v>
      </c>
      <c r="C58" s="50">
        <f>VLOOKUP(B58,Table1[],2,FALSE)</f>
        <v>4013066</v>
      </c>
      <c r="D58" s="93" t="str">
        <f>VLOOKUP(B58,Table1[],3,FALSE)</f>
        <v>24 ct</v>
      </c>
      <c r="E58" s="50" t="s">
        <v>22</v>
      </c>
      <c r="F58" s="54">
        <f t="shared" si="16"/>
        <v>0.68833333333333335</v>
      </c>
      <c r="G58" s="56">
        <f>VLOOKUP(B58,Table1[],5,FALSE)</f>
        <v>24</v>
      </c>
      <c r="H58" s="53">
        <f>VLOOKUP(B58,Table1[],4,FALSE)</f>
        <v>16.52</v>
      </c>
      <c r="I58" s="32">
        <v>3</v>
      </c>
      <c r="J58" s="61"/>
      <c r="K58" s="33"/>
      <c r="L58" s="62"/>
      <c r="M58" s="35"/>
      <c r="N58" s="62"/>
      <c r="O58" s="35"/>
      <c r="P58" s="61"/>
      <c r="Q58" s="29">
        <f t="shared" si="14"/>
        <v>0</v>
      </c>
      <c r="R58" s="30">
        <f t="shared" si="15"/>
        <v>0</v>
      </c>
    </row>
    <row r="59" spans="1:18" ht="15" hidden="1" customHeight="1" thickBot="1" x14ac:dyDescent="0.3">
      <c r="A59" s="194"/>
      <c r="B59" s="224" t="s">
        <v>90</v>
      </c>
      <c r="C59" s="225"/>
      <c r="D59" s="225"/>
      <c r="E59" s="225"/>
      <c r="F59" s="225"/>
      <c r="G59" s="225"/>
      <c r="H59" s="225"/>
      <c r="I59" s="225"/>
      <c r="J59" s="225"/>
      <c r="K59" s="225"/>
      <c r="L59" s="225"/>
      <c r="M59" s="225"/>
      <c r="N59" s="225"/>
      <c r="O59" s="225"/>
      <c r="P59" s="225"/>
      <c r="Q59" s="81"/>
      <c r="R59" s="82"/>
    </row>
    <row r="60" spans="1:18" ht="15" hidden="1" customHeight="1" thickBot="1" x14ac:dyDescent="0.3">
      <c r="A60" s="211"/>
      <c r="B60" s="103" t="s">
        <v>44</v>
      </c>
      <c r="C60" s="83">
        <f>VLOOKUP(B60,Table1[],2,FALSE)</f>
        <v>2104998</v>
      </c>
      <c r="D60" s="94" t="str">
        <f>VLOOKUP(B60,Table1[],3,FALSE)</f>
        <v>1000 ct</v>
      </c>
      <c r="E60" s="84" t="s">
        <v>22</v>
      </c>
      <c r="F60" s="85">
        <f t="shared" ref="F60" si="17">SUM(H60/G60)</f>
        <v>6.3200000000000001E-3</v>
      </c>
      <c r="G60" s="84">
        <f>VLOOKUP(B60,Table1[],5,FALSE)</f>
        <v>1000</v>
      </c>
      <c r="H60" s="84">
        <f>VLOOKUP(B60,Table1[],4,FALSE)</f>
        <v>6.32</v>
      </c>
      <c r="I60" s="86"/>
      <c r="J60" s="87"/>
      <c r="K60" s="88"/>
      <c r="L60" s="89"/>
      <c r="M60" s="90"/>
      <c r="N60" s="89"/>
      <c r="O60" s="90"/>
      <c r="P60" s="87"/>
      <c r="Q60" s="91">
        <f t="shared" ref="Q60" si="18">SUM(J60:P60)</f>
        <v>0</v>
      </c>
      <c r="R60" s="92">
        <f t="shared" ref="R60" si="19">SUM(Q60*F60)</f>
        <v>0</v>
      </c>
    </row>
    <row r="61" spans="1:18" x14ac:dyDescent="0.25">
      <c r="Q61" s="64">
        <f>SUM(Q7:Q58)</f>
        <v>0</v>
      </c>
      <c r="R61" s="65">
        <f>SUM(R7:R58)</f>
        <v>0</v>
      </c>
    </row>
  </sheetData>
  <sheetProtection algorithmName="SHA-512" hashValue="TnI7hz2mZ1RtGenbTsZliGspcjcRPZBo4bVHXZcaSscLbe6uRy/437pMkdk701l3MYwpeOZ21Zncul4m50KYDg==" saltValue="xDqIZvD3POsMsogdP31W9Q==" spinCount="100000" sheet="1" objects="1" scenarios="1"/>
  <protectedRanges>
    <protectedRange sqref="I60:P60 I7:P15 I47:P58 I22:P30 I17:P20 I32:P45" name="Range1"/>
  </protectedRanges>
  <mergeCells count="18">
    <mergeCell ref="B1:O2"/>
    <mergeCell ref="P1:P2"/>
    <mergeCell ref="Q1:Q2"/>
    <mergeCell ref="R1:R2"/>
    <mergeCell ref="I3:I4"/>
    <mergeCell ref="Q3:Q4"/>
    <mergeCell ref="R3:R4"/>
    <mergeCell ref="A3:A60"/>
    <mergeCell ref="B3:B4"/>
    <mergeCell ref="D3:D4"/>
    <mergeCell ref="E3:E4"/>
    <mergeCell ref="F3:F4"/>
    <mergeCell ref="B46:P46"/>
    <mergeCell ref="B59:P59"/>
    <mergeCell ref="B6:P6"/>
    <mergeCell ref="B16:P16"/>
    <mergeCell ref="B21:P21"/>
    <mergeCell ref="B31:P31"/>
  </mergeCells>
  <conditionalFormatting sqref="B29">
    <cfRule type="duplicateValues" dxfId="23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06FA4-6331-49B2-AC2A-B1CECA3640CD}">
  <dimension ref="A1:R62"/>
  <sheetViews>
    <sheetView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I36" sqref="I36"/>
    </sheetView>
  </sheetViews>
  <sheetFormatPr defaultRowHeight="15" x14ac:dyDescent="0.25"/>
  <cols>
    <col min="2" max="2" width="24" style="104" customWidth="1"/>
    <col min="3" max="3" width="14.85546875" hidden="1" customWidth="1"/>
    <col min="4" max="4" width="14.85546875" style="95" hidden="1" customWidth="1"/>
    <col min="5" max="5" width="10" hidden="1" customWidth="1"/>
    <col min="6" max="6" width="10.140625" style="63" hidden="1" customWidth="1"/>
    <col min="7" max="7" width="10.140625" hidden="1" customWidth="1"/>
    <col min="8" max="8" width="9.140625" hidden="1" customWidth="1"/>
    <col min="18" max="18" width="11.7109375" customWidth="1"/>
  </cols>
  <sheetData>
    <row r="1" spans="1:18" ht="15" customHeight="1" x14ac:dyDescent="0.25">
      <c r="A1" s="1"/>
      <c r="B1" s="204" t="s">
        <v>128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26"/>
      <c r="Q1" s="200"/>
      <c r="R1" s="202"/>
    </row>
    <row r="2" spans="1:18" ht="15" customHeight="1" thickBot="1" x14ac:dyDescent="0.3">
      <c r="A2" s="80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27"/>
      <c r="Q2" s="201"/>
      <c r="R2" s="203"/>
    </row>
    <row r="3" spans="1:18" ht="15" customHeight="1" x14ac:dyDescent="0.25">
      <c r="A3" s="193" t="s">
        <v>100</v>
      </c>
      <c r="B3" s="222" t="s">
        <v>0</v>
      </c>
      <c r="C3" s="3" t="s">
        <v>1</v>
      </c>
      <c r="D3" s="214" t="s">
        <v>2</v>
      </c>
      <c r="E3" s="216" t="s">
        <v>3</v>
      </c>
      <c r="F3" s="218" t="s">
        <v>4</v>
      </c>
      <c r="G3" s="4" t="s">
        <v>5</v>
      </c>
      <c r="H3" s="4" t="s">
        <v>5</v>
      </c>
      <c r="I3" s="206" t="s">
        <v>6</v>
      </c>
      <c r="J3" s="5">
        <f>'Cover Sheet'!D5</f>
        <v>44296</v>
      </c>
      <c r="K3" s="5">
        <f t="shared" ref="K3:P3" si="0">J3+1</f>
        <v>44297</v>
      </c>
      <c r="L3" s="5">
        <f t="shared" si="0"/>
        <v>44298</v>
      </c>
      <c r="M3" s="5">
        <f t="shared" si="0"/>
        <v>44299</v>
      </c>
      <c r="N3" s="5">
        <f t="shared" si="0"/>
        <v>44300</v>
      </c>
      <c r="O3" s="5">
        <f t="shared" si="0"/>
        <v>44301</v>
      </c>
      <c r="P3" s="5">
        <f t="shared" si="0"/>
        <v>44302</v>
      </c>
      <c r="Q3" s="228" t="s">
        <v>7</v>
      </c>
      <c r="R3" s="230" t="s">
        <v>8</v>
      </c>
    </row>
    <row r="4" spans="1:18" ht="15" customHeight="1" thickBot="1" x14ac:dyDescent="0.3">
      <c r="A4" s="194"/>
      <c r="B4" s="223"/>
      <c r="C4" s="6" t="s">
        <v>9</v>
      </c>
      <c r="D4" s="215"/>
      <c r="E4" s="217"/>
      <c r="F4" s="219"/>
      <c r="G4" s="7" t="s">
        <v>10</v>
      </c>
      <c r="H4" s="7" t="s">
        <v>11</v>
      </c>
      <c r="I4" s="207"/>
      <c r="J4" s="113" t="str">
        <f>TEXT(J3,"ddd")</f>
        <v>Sat</v>
      </c>
      <c r="K4" s="113" t="str">
        <f t="shared" ref="K4:P4" si="1">TEXT(K3,"ddd")</f>
        <v>Sun</v>
      </c>
      <c r="L4" s="113" t="str">
        <f t="shared" si="1"/>
        <v>Mon</v>
      </c>
      <c r="M4" s="113" t="str">
        <f t="shared" si="1"/>
        <v>Tue</v>
      </c>
      <c r="N4" s="113" t="str">
        <f t="shared" si="1"/>
        <v>Wed</v>
      </c>
      <c r="O4" s="113" t="str">
        <f t="shared" si="1"/>
        <v>Thu</v>
      </c>
      <c r="P4" s="113" t="str">
        <f t="shared" si="1"/>
        <v>Fri</v>
      </c>
      <c r="Q4" s="229"/>
      <c r="R4" s="231"/>
    </row>
    <row r="5" spans="1:18" ht="15" hidden="1" customHeight="1" thickBot="1" x14ac:dyDescent="0.3">
      <c r="A5" s="194"/>
      <c r="B5" s="105"/>
      <c r="C5" s="105"/>
      <c r="D5" s="106"/>
      <c r="E5" s="107"/>
      <c r="F5" s="108"/>
      <c r="G5" s="109"/>
      <c r="H5" s="109"/>
      <c r="I5" s="8"/>
      <c r="J5" s="8"/>
      <c r="K5" s="8"/>
      <c r="L5" s="8"/>
      <c r="M5" s="8"/>
      <c r="N5" s="8"/>
      <c r="O5" s="8"/>
      <c r="P5" s="8"/>
      <c r="Q5" s="110"/>
      <c r="R5" s="111"/>
    </row>
    <row r="6" spans="1:18" ht="15" customHeight="1" thickBot="1" x14ac:dyDescent="0.3">
      <c r="A6" s="194"/>
      <c r="B6" s="209" t="s">
        <v>12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9"/>
      <c r="R6" s="10"/>
    </row>
    <row r="7" spans="1:18" ht="15" customHeight="1" x14ac:dyDescent="0.25">
      <c r="A7" s="194"/>
      <c r="B7" s="96" t="s">
        <v>64</v>
      </c>
      <c r="C7" s="11">
        <f>VLOOKUP(B7,'Data &amp; Table'!A3:G59,2,FALSE)</f>
        <v>5429872</v>
      </c>
      <c r="D7" s="11" t="str">
        <f>VLOOKUP(B7,Table1[],3,FALSE)</f>
        <v>72/4 oz</v>
      </c>
      <c r="E7" s="12" t="s">
        <v>22</v>
      </c>
      <c r="F7" s="13">
        <f t="shared" ref="F7" si="2">SUM(H7/G7)</f>
        <v>0.1497222222222222</v>
      </c>
      <c r="G7" s="14">
        <f>VLOOKUP(B7,Table1[],5,FALSE)</f>
        <v>72</v>
      </c>
      <c r="H7" s="15">
        <f>VLOOKUP(B7,Table1[],4,FALSE)</f>
        <v>10.78</v>
      </c>
      <c r="I7" s="16">
        <v>19</v>
      </c>
      <c r="J7" s="17"/>
      <c r="K7" s="18"/>
      <c r="L7" s="19"/>
      <c r="M7" s="20"/>
      <c r="N7" s="19"/>
      <c r="O7" s="20"/>
      <c r="P7" s="19"/>
      <c r="Q7" s="21">
        <f>SUM(J7:P7)</f>
        <v>0</v>
      </c>
      <c r="R7" s="22">
        <f>SUM(Q7*F7)</f>
        <v>0</v>
      </c>
    </row>
    <row r="8" spans="1:18" ht="15" hidden="1" customHeight="1" x14ac:dyDescent="0.25">
      <c r="A8" s="194"/>
      <c r="B8" s="97" t="s">
        <v>63</v>
      </c>
      <c r="C8" s="11">
        <f>VLOOKUP(B8,'Data &amp; Table'!A4:G60,2,FALSE)</f>
        <v>6777684</v>
      </c>
      <c r="D8" s="11" t="str">
        <f>VLOOKUP(B8,Table1[],3,FALSE)</f>
        <v>72/4 oz</v>
      </c>
      <c r="E8" s="12" t="s">
        <v>22</v>
      </c>
      <c r="F8" s="23">
        <f>SUM(H8/G8)</f>
        <v>0.17486111111111111</v>
      </c>
      <c r="G8" s="14">
        <f>VLOOKUP(B8,Table1[],5,FALSE)</f>
        <v>72</v>
      </c>
      <c r="H8" s="15">
        <f>VLOOKUP(B8,Table1[],4,FALSE)</f>
        <v>12.59</v>
      </c>
      <c r="I8" s="24"/>
      <c r="J8" s="25"/>
      <c r="K8" s="26"/>
      <c r="L8" s="27"/>
      <c r="M8" s="28"/>
      <c r="N8" s="27"/>
      <c r="O8" s="28"/>
      <c r="P8" s="27"/>
      <c r="Q8" s="29">
        <f t="shared" ref="Q8:Q15" si="3">SUM(J8:P8)</f>
        <v>0</v>
      </c>
      <c r="R8" s="30">
        <f t="shared" ref="R8:R15" si="4">SUM(Q8*F8)</f>
        <v>0</v>
      </c>
    </row>
    <row r="9" spans="1:18" ht="15" hidden="1" customHeight="1" x14ac:dyDescent="0.25">
      <c r="A9" s="194"/>
      <c r="B9" s="97" t="s">
        <v>49</v>
      </c>
      <c r="C9" s="11">
        <f>VLOOKUP(B9,'Data &amp; Table'!A5:G61,2,FALSE)</f>
        <v>26051</v>
      </c>
      <c r="D9" s="11" t="str">
        <f>VLOOKUP(B9,Table1[],3,FALSE)</f>
        <v>50 ct</v>
      </c>
      <c r="E9" s="12" t="s">
        <v>22</v>
      </c>
      <c r="F9" s="23">
        <f t="shared" ref="F9:F15" si="5">SUM(H9/G9)</f>
        <v>0.25</v>
      </c>
      <c r="G9" s="14">
        <f>VLOOKUP(B9,Table1[],5,FALSE)</f>
        <v>50</v>
      </c>
      <c r="H9" s="15">
        <f>VLOOKUP(B9,Table1[],4,FALSE)</f>
        <v>12.5</v>
      </c>
      <c r="I9" s="24"/>
      <c r="J9" s="25"/>
      <c r="K9" s="26"/>
      <c r="L9" s="27"/>
      <c r="M9" s="28"/>
      <c r="N9" s="27"/>
      <c r="O9" s="28"/>
      <c r="P9" s="27"/>
      <c r="Q9" s="29">
        <f t="shared" si="3"/>
        <v>0</v>
      </c>
      <c r="R9" s="30">
        <f t="shared" si="4"/>
        <v>0</v>
      </c>
    </row>
    <row r="10" spans="1:18" ht="15" customHeight="1" x14ac:dyDescent="0.25">
      <c r="A10" s="194"/>
      <c r="B10" s="97" t="s">
        <v>71</v>
      </c>
      <c r="C10" s="11">
        <f>VLOOKUP(B10,'Data &amp; Table'!A6:G62,2,FALSE)</f>
        <v>26068</v>
      </c>
      <c r="D10" s="11" t="str">
        <f>VLOOKUP(B10,Table1[],3,FALSE)</f>
        <v>50 ct</v>
      </c>
      <c r="E10" s="12" t="s">
        <v>22</v>
      </c>
      <c r="F10" s="23">
        <f t="shared" si="5"/>
        <v>0.24600000000000002</v>
      </c>
      <c r="G10" s="14">
        <f>VLOOKUP(B10,Table1[],5,FALSE)</f>
        <v>50</v>
      </c>
      <c r="H10" s="15">
        <f>VLOOKUP(B10,Table1[],4,FALSE)</f>
        <v>12.3</v>
      </c>
      <c r="I10" s="24">
        <v>12</v>
      </c>
      <c r="J10" s="25"/>
      <c r="K10" s="26"/>
      <c r="L10" s="27"/>
      <c r="M10" s="28"/>
      <c r="N10" s="27"/>
      <c r="O10" s="28"/>
      <c r="P10" s="27"/>
      <c r="Q10" s="29">
        <f t="shared" si="3"/>
        <v>0</v>
      </c>
      <c r="R10" s="30">
        <f t="shared" si="4"/>
        <v>0</v>
      </c>
    </row>
    <row r="11" spans="1:18" ht="15" customHeight="1" x14ac:dyDescent="0.25">
      <c r="A11" s="194"/>
      <c r="B11" s="97" t="s">
        <v>56</v>
      </c>
      <c r="C11" s="11">
        <f>VLOOKUP(B11,'Data &amp; Table'!A7:G63,2,FALSE)</f>
        <v>3598703</v>
      </c>
      <c r="D11" s="11" t="str">
        <f>VLOOKUP(B11,Table1[],3,FALSE)</f>
        <v>48/8 oz</v>
      </c>
      <c r="E11" s="12" t="s">
        <v>22</v>
      </c>
      <c r="F11" s="23">
        <f t="shared" si="5"/>
        <v>0.26041666666666669</v>
      </c>
      <c r="G11" s="14">
        <f>VLOOKUP(B11,Table1[],5,FALSE)</f>
        <v>48</v>
      </c>
      <c r="H11" s="15">
        <f>VLOOKUP(B11,Table1[],4,FALSE)</f>
        <v>12.5</v>
      </c>
      <c r="I11" s="24">
        <v>8</v>
      </c>
      <c r="J11" s="25"/>
      <c r="K11" s="26"/>
      <c r="L11" s="27"/>
      <c r="M11" s="28"/>
      <c r="N11" s="27"/>
      <c r="O11" s="28"/>
      <c r="P11" s="27"/>
      <c r="Q11" s="29">
        <f t="shared" si="3"/>
        <v>0</v>
      </c>
      <c r="R11" s="30">
        <f t="shared" si="4"/>
        <v>0</v>
      </c>
    </row>
    <row r="12" spans="1:18" ht="15" customHeight="1" x14ac:dyDescent="0.25">
      <c r="A12" s="194"/>
      <c r="B12" s="98" t="s">
        <v>76</v>
      </c>
      <c r="C12" s="11">
        <f>VLOOKUP(B12,'Data &amp; Table'!A8:G64,2,FALSE)</f>
        <v>3598737</v>
      </c>
      <c r="D12" s="11" t="str">
        <f>VLOOKUP(B12,Table1[],3,FALSE)</f>
        <v>48/8 oz</v>
      </c>
      <c r="E12" s="12" t="s">
        <v>22</v>
      </c>
      <c r="F12" s="23">
        <f t="shared" si="5"/>
        <v>0.26041666666666669</v>
      </c>
      <c r="G12" s="14">
        <f>VLOOKUP(B12,Table1[],5,FALSE)</f>
        <v>48</v>
      </c>
      <c r="H12" s="15">
        <f>VLOOKUP(B12,Table1[],4,FALSE)</f>
        <v>12.5</v>
      </c>
      <c r="I12" s="24">
        <v>8</v>
      </c>
      <c r="J12" s="25"/>
      <c r="K12" s="26"/>
      <c r="L12" s="27"/>
      <c r="M12" s="28"/>
      <c r="N12" s="27"/>
      <c r="O12" s="28"/>
      <c r="P12" s="27"/>
      <c r="Q12" s="29">
        <f t="shared" si="3"/>
        <v>0</v>
      </c>
      <c r="R12" s="30">
        <f t="shared" si="4"/>
        <v>0</v>
      </c>
    </row>
    <row r="13" spans="1:18" ht="15" hidden="1" customHeight="1" x14ac:dyDescent="0.25">
      <c r="A13" s="194"/>
      <c r="B13" s="98" t="s">
        <v>58</v>
      </c>
      <c r="C13" s="11">
        <f>VLOOKUP(B13,'Data &amp; Table'!A9:G65,2,FALSE)</f>
        <v>1886316</v>
      </c>
      <c r="D13" s="11" t="str">
        <f>VLOOKUP(B13,Table1[],3,FALSE)</f>
        <v>6/28 ct</v>
      </c>
      <c r="E13" s="12" t="s">
        <v>22</v>
      </c>
      <c r="F13" s="23">
        <f t="shared" si="5"/>
        <v>0.10327380952380953</v>
      </c>
      <c r="G13" s="14">
        <f>VLOOKUP(B13,Table1[],5,FALSE)</f>
        <v>168</v>
      </c>
      <c r="H13" s="15">
        <f>VLOOKUP(B13,Table1[],4,FALSE)</f>
        <v>17.350000000000001</v>
      </c>
      <c r="I13" s="24"/>
      <c r="J13" s="25"/>
      <c r="K13" s="26"/>
      <c r="L13" s="27"/>
      <c r="M13" s="28"/>
      <c r="N13" s="27"/>
      <c r="O13" s="28"/>
      <c r="P13" s="27"/>
      <c r="Q13" s="29">
        <f t="shared" si="3"/>
        <v>0</v>
      </c>
      <c r="R13" s="30">
        <f t="shared" si="4"/>
        <v>0</v>
      </c>
    </row>
    <row r="14" spans="1:18" ht="15" customHeight="1" x14ac:dyDescent="0.25">
      <c r="A14" s="194"/>
      <c r="B14" s="98" t="s">
        <v>59</v>
      </c>
      <c r="C14" s="11">
        <f>VLOOKUP(B14,'Data &amp; Table'!A10:G66,2,FALSE)</f>
        <v>4716920</v>
      </c>
      <c r="D14" s="11" t="str">
        <f>VLOOKUP(B14,Table1[],3,FALSE)</f>
        <v>6/28 ct</v>
      </c>
      <c r="E14" s="12" t="s">
        <v>22</v>
      </c>
      <c r="F14" s="23">
        <f t="shared" si="5"/>
        <v>0.10886904761904762</v>
      </c>
      <c r="G14" s="14">
        <f>VLOOKUP(B14,Table1[],5,FALSE)</f>
        <v>168</v>
      </c>
      <c r="H14" s="15">
        <f>VLOOKUP(B14,Table1[],4,FALSE)</f>
        <v>18.29</v>
      </c>
      <c r="I14" s="24">
        <v>4</v>
      </c>
      <c r="J14" s="25"/>
      <c r="K14" s="26"/>
      <c r="L14" s="27"/>
      <c r="M14" s="28"/>
      <c r="N14" s="27"/>
      <c r="O14" s="28"/>
      <c r="P14" s="27"/>
      <c r="Q14" s="29">
        <f t="shared" si="3"/>
        <v>0</v>
      </c>
      <c r="R14" s="30">
        <f t="shared" si="4"/>
        <v>0</v>
      </c>
    </row>
    <row r="15" spans="1:18" ht="15" customHeight="1" thickBot="1" x14ac:dyDescent="0.3">
      <c r="A15" s="194"/>
      <c r="B15" s="98" t="s">
        <v>72</v>
      </c>
      <c r="C15" s="11">
        <f>VLOOKUP(B15,'Data &amp; Table'!A11:G67,2,FALSE)</f>
        <v>4046330</v>
      </c>
      <c r="D15" s="11" t="str">
        <f>VLOOKUP(B15,Table1[],3,FALSE)</f>
        <v>1000 ct</v>
      </c>
      <c r="E15" s="12" t="s">
        <v>22</v>
      </c>
      <c r="F15" s="23">
        <f t="shared" si="5"/>
        <v>3.8869999999999995E-2</v>
      </c>
      <c r="G15" s="14">
        <f>VLOOKUP(B15,Table1[],5,FALSE)</f>
        <v>1000</v>
      </c>
      <c r="H15" s="15">
        <f>VLOOKUP(B15,Table1[],4,FALSE)</f>
        <v>38.869999999999997</v>
      </c>
      <c r="I15" s="24">
        <v>8</v>
      </c>
      <c r="J15" s="25"/>
      <c r="K15" s="26"/>
      <c r="L15" s="27"/>
      <c r="M15" s="28"/>
      <c r="N15" s="27"/>
      <c r="O15" s="28"/>
      <c r="P15" s="27"/>
      <c r="Q15" s="29">
        <f t="shared" si="3"/>
        <v>0</v>
      </c>
      <c r="R15" s="30">
        <f t="shared" si="4"/>
        <v>0</v>
      </c>
    </row>
    <row r="16" spans="1:18" ht="15" customHeight="1" thickBot="1" x14ac:dyDescent="0.3">
      <c r="A16" s="194"/>
      <c r="B16" s="224" t="s">
        <v>13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9"/>
      <c r="R16" s="38"/>
    </row>
    <row r="17" spans="1:18" ht="15" hidden="1" customHeight="1" x14ac:dyDescent="0.25">
      <c r="A17" s="194"/>
      <c r="B17" s="79" t="s">
        <v>54</v>
      </c>
      <c r="C17" s="39">
        <f>VLOOKUP(B17,'Data &amp; Table'!A3:G59,2,FALSE)</f>
        <v>7913403</v>
      </c>
      <c r="D17" s="11" t="str">
        <f>VLOOKUP(B17,Table1[],3,FALSE)</f>
        <v>8/10 ct</v>
      </c>
      <c r="E17" s="39" t="s">
        <v>22</v>
      </c>
      <c r="F17" s="13">
        <f>SUM(H17/G17)</f>
        <v>6.3312499999999998</v>
      </c>
      <c r="G17" s="40">
        <f>VLOOKUP(B17,Table1[],5,FALSE)</f>
        <v>8</v>
      </c>
      <c r="H17" s="41">
        <f>VLOOKUP(B17,Table1[],4,FALSE)</f>
        <v>50.65</v>
      </c>
      <c r="I17" s="42"/>
      <c r="J17" s="17"/>
      <c r="K17" s="43"/>
      <c r="L17" s="19"/>
      <c r="M17" s="44"/>
      <c r="N17" s="19"/>
      <c r="O17" s="44"/>
      <c r="P17" s="19"/>
      <c r="Q17" s="29">
        <f t="shared" ref="Q17:Q19" si="6">SUM(J17:P17)</f>
        <v>0</v>
      </c>
      <c r="R17" s="22">
        <f t="shared" ref="R17:R20" si="7">SUM(Q17*F17)</f>
        <v>0</v>
      </c>
    </row>
    <row r="18" spans="1:18" ht="15" customHeight="1" thickBot="1" x14ac:dyDescent="0.3">
      <c r="A18" s="194"/>
      <c r="B18" s="79" t="s">
        <v>53</v>
      </c>
      <c r="C18" s="39">
        <f>VLOOKUP(B18,'Data &amp; Table'!A4:G60,2,FALSE)</f>
        <v>7887268</v>
      </c>
      <c r="D18" s="11" t="str">
        <f>VLOOKUP(B18,Table1[],3,FALSE)</f>
        <v>16/10 ct</v>
      </c>
      <c r="E18" s="39" t="s">
        <v>22</v>
      </c>
      <c r="F18" s="23">
        <f t="shared" ref="F18:F20" si="8">SUM(H18/G18)</f>
        <v>5.3875000000000002</v>
      </c>
      <c r="G18" s="40">
        <f>VLOOKUP(B18,Table1[],5,FALSE)</f>
        <v>16</v>
      </c>
      <c r="H18" s="41">
        <f>VLOOKUP(B18,Table1[],4,FALSE)</f>
        <v>86.2</v>
      </c>
      <c r="I18" s="42" t="s">
        <v>165</v>
      </c>
      <c r="J18" s="25"/>
      <c r="K18" s="46"/>
      <c r="L18" s="27"/>
      <c r="M18" s="47"/>
      <c r="N18" s="27"/>
      <c r="O18" s="47"/>
      <c r="P18" s="27"/>
      <c r="Q18" s="29">
        <f t="shared" si="6"/>
        <v>0</v>
      </c>
      <c r="R18" s="30">
        <f t="shared" si="7"/>
        <v>0</v>
      </c>
    </row>
    <row r="19" spans="1:18" ht="15" hidden="1" customHeight="1" x14ac:dyDescent="0.25">
      <c r="A19" s="194"/>
      <c r="B19" s="79" t="s">
        <v>77</v>
      </c>
      <c r="C19" s="39">
        <f>VLOOKUP(B19,'Data &amp; Table'!A5:G61,2,FALSE)</f>
        <v>2216045</v>
      </c>
      <c r="D19" s="11" t="str">
        <f>VLOOKUP(B19,Table1[],3,FALSE)</f>
        <v>2 ct</v>
      </c>
      <c r="E19" s="39" t="s">
        <v>22</v>
      </c>
      <c r="F19" s="23">
        <f t="shared" si="8"/>
        <v>34.340000000000003</v>
      </c>
      <c r="G19" s="40">
        <f>VLOOKUP(B19,Table1[],5,FALSE)</f>
        <v>2</v>
      </c>
      <c r="H19" s="41">
        <f>VLOOKUP(B19,Table1[],4,FALSE)</f>
        <v>68.680000000000007</v>
      </c>
      <c r="I19" s="45"/>
      <c r="J19" s="25"/>
      <c r="K19" s="46"/>
      <c r="L19" s="27"/>
      <c r="M19" s="47"/>
      <c r="N19" s="27"/>
      <c r="O19" s="47"/>
      <c r="P19" s="27"/>
      <c r="Q19" s="29">
        <f t="shared" si="6"/>
        <v>0</v>
      </c>
      <c r="R19" s="30">
        <f t="shared" si="7"/>
        <v>0</v>
      </c>
    </row>
    <row r="20" spans="1:18" ht="15" hidden="1" customHeight="1" thickBot="1" x14ac:dyDescent="0.3">
      <c r="A20" s="194"/>
      <c r="B20" s="79" t="s">
        <v>78</v>
      </c>
      <c r="C20" s="39">
        <f>VLOOKUP(B20,'Data &amp; Table'!A6:G62,2,FALSE)</f>
        <v>2843104</v>
      </c>
      <c r="D20" s="11" t="str">
        <f>VLOOKUP(B20,Table1[],3,FALSE)</f>
        <v>2 ct</v>
      </c>
      <c r="E20" s="39" t="s">
        <v>22</v>
      </c>
      <c r="F20" s="23">
        <f t="shared" si="8"/>
        <v>34.93</v>
      </c>
      <c r="G20" s="40">
        <f>VLOOKUP(B20,Table1[],5,FALSE)</f>
        <v>2</v>
      </c>
      <c r="H20" s="41">
        <f>VLOOKUP(B20,Table1[],4,FALSE)</f>
        <v>69.86</v>
      </c>
      <c r="I20" s="45"/>
      <c r="J20" s="25"/>
      <c r="K20" s="46"/>
      <c r="L20" s="27"/>
      <c r="M20" s="47"/>
      <c r="N20" s="27"/>
      <c r="O20" s="47"/>
      <c r="P20" s="27"/>
      <c r="Q20" s="29">
        <f t="shared" ref="Q20:Q46" si="9">SUM(J20:P20)</f>
        <v>0</v>
      </c>
      <c r="R20" s="30">
        <f t="shared" si="7"/>
        <v>0</v>
      </c>
    </row>
    <row r="21" spans="1:18" ht="15" customHeight="1" thickBot="1" x14ac:dyDescent="0.3">
      <c r="A21" s="194"/>
      <c r="B21" s="224" t="s">
        <v>79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9"/>
      <c r="R21" s="38"/>
    </row>
    <row r="22" spans="1:18" ht="15" customHeight="1" x14ac:dyDescent="0.25">
      <c r="A22" s="194"/>
      <c r="B22" s="99" t="s">
        <v>62</v>
      </c>
      <c r="C22" s="50">
        <f>VLOOKUP(B22,'Data &amp; Table'!A3:G59,2,FALSE)</f>
        <v>7076126</v>
      </c>
      <c r="D22" s="93" t="str">
        <f>VLOOKUP(B22,Table1[],3,FALSE)</f>
        <v>72/4 oz</v>
      </c>
      <c r="E22" s="50" t="s">
        <v>22</v>
      </c>
      <c r="F22" s="51">
        <f>SUM(H22/G22)</f>
        <v>0.28611111111111115</v>
      </c>
      <c r="G22" s="52">
        <f>VLOOKUP(B22,Table1[],5,FALSE)</f>
        <v>72</v>
      </c>
      <c r="H22" s="53">
        <f>VLOOKUP(B22,Table1[],4,FALSE)</f>
        <v>20.6</v>
      </c>
      <c r="I22" s="42">
        <v>13</v>
      </c>
      <c r="J22" s="19"/>
      <c r="K22" s="44"/>
      <c r="L22" s="19"/>
      <c r="M22" s="44"/>
      <c r="N22" s="19"/>
      <c r="O22" s="44"/>
      <c r="P22" s="19"/>
      <c r="Q22" s="21">
        <f t="shared" si="9"/>
        <v>0</v>
      </c>
      <c r="R22" s="22">
        <f t="shared" ref="R22:R30" si="10">SUM(Q22*F22)</f>
        <v>0</v>
      </c>
    </row>
    <row r="23" spans="1:18" ht="15" hidden="1" customHeight="1" x14ac:dyDescent="0.25">
      <c r="A23" s="194"/>
      <c r="B23" s="100" t="s">
        <v>26</v>
      </c>
      <c r="C23" s="50">
        <f>VLOOKUP(B23,'Data &amp; Table'!A4:G60,2,FALSE)</f>
        <v>0</v>
      </c>
      <c r="D23" s="93" t="str">
        <f>VLOOKUP(B23,Table1[],3,FALSE)</f>
        <v>1 ea</v>
      </c>
      <c r="E23" s="50" t="s">
        <v>22</v>
      </c>
      <c r="F23" s="54">
        <f t="shared" ref="F23:F30" si="11">SUM(H23/G23)</f>
        <v>2.31</v>
      </c>
      <c r="G23" s="52">
        <f>VLOOKUP(B23,Table1[],5,FALSE)</f>
        <v>1</v>
      </c>
      <c r="H23" s="53">
        <f>VLOOKUP(B23,Table1[],4,FALSE)</f>
        <v>2.31</v>
      </c>
      <c r="I23" s="45"/>
      <c r="J23" s="27"/>
      <c r="K23" s="47"/>
      <c r="L23" s="27"/>
      <c r="M23" s="47"/>
      <c r="N23" s="27"/>
      <c r="O23" s="47"/>
      <c r="P23" s="27"/>
      <c r="Q23" s="29">
        <f t="shared" si="9"/>
        <v>0</v>
      </c>
      <c r="R23" s="30">
        <f t="shared" si="10"/>
        <v>0</v>
      </c>
    </row>
    <row r="24" spans="1:18" ht="15" customHeight="1" x14ac:dyDescent="0.25">
      <c r="A24" s="194"/>
      <c r="B24" s="97" t="s">
        <v>36</v>
      </c>
      <c r="C24" s="50">
        <f>VLOOKUP(B24,'Data &amp; Table'!A5:G61,2,FALSE)</f>
        <v>3412410</v>
      </c>
      <c r="D24" s="93" t="str">
        <f>VLOOKUP(B24,Table1[],3,FALSE)</f>
        <v>48 ct</v>
      </c>
      <c r="E24" s="50" t="s">
        <v>22</v>
      </c>
      <c r="F24" s="54">
        <f t="shared" si="11"/>
        <v>0.32645833333333335</v>
      </c>
      <c r="G24" s="52">
        <f>VLOOKUP(B24,Table1[],5,FALSE)</f>
        <v>48</v>
      </c>
      <c r="H24" s="53">
        <f>VLOOKUP(B24,Table1[],4,FALSE)</f>
        <v>15.67</v>
      </c>
      <c r="I24" s="45">
        <v>24</v>
      </c>
      <c r="J24" s="27"/>
      <c r="K24" s="47"/>
      <c r="L24" s="27"/>
      <c r="M24" s="47"/>
      <c r="N24" s="27"/>
      <c r="O24" s="47"/>
      <c r="P24" s="27"/>
      <c r="Q24" s="29">
        <f t="shared" si="9"/>
        <v>0</v>
      </c>
      <c r="R24" s="30">
        <f t="shared" si="10"/>
        <v>0</v>
      </c>
    </row>
    <row r="25" spans="1:18" ht="15" hidden="1" customHeight="1" x14ac:dyDescent="0.25">
      <c r="A25" s="194"/>
      <c r="B25" s="101" t="s">
        <v>68</v>
      </c>
      <c r="C25" s="50">
        <f>VLOOKUP(B25,'Data &amp; Table'!A6:G62,2,FALSE)</f>
        <v>6216725</v>
      </c>
      <c r="D25" s="93" t="str">
        <f>VLOOKUP(B25,Table1[],3,FALSE)</f>
        <v>48 ct</v>
      </c>
      <c r="E25" s="50" t="s">
        <v>22</v>
      </c>
      <c r="F25" s="54">
        <f t="shared" si="11"/>
        <v>0.36791666666666667</v>
      </c>
      <c r="G25" s="52">
        <f>VLOOKUP(B25,Table1[],5,FALSE)</f>
        <v>48</v>
      </c>
      <c r="H25" s="53">
        <f>VLOOKUP(B25,Table1[],4,FALSE)</f>
        <v>17.66</v>
      </c>
      <c r="I25" s="45"/>
      <c r="J25" s="27"/>
      <c r="K25" s="47"/>
      <c r="L25" s="27"/>
      <c r="M25" s="47"/>
      <c r="N25" s="27"/>
      <c r="O25" s="47"/>
      <c r="P25" s="27"/>
      <c r="Q25" s="29">
        <f t="shared" si="9"/>
        <v>0</v>
      </c>
      <c r="R25" s="30">
        <f t="shared" si="10"/>
        <v>0</v>
      </c>
    </row>
    <row r="26" spans="1:18" ht="15" hidden="1" customHeight="1" x14ac:dyDescent="0.25">
      <c r="A26" s="194"/>
      <c r="B26" s="101" t="s">
        <v>70</v>
      </c>
      <c r="C26" s="50">
        <f>VLOOKUP(B26,'Data &amp; Table'!A7:G63,2,FALSE)</f>
        <v>6216709</v>
      </c>
      <c r="D26" s="93" t="str">
        <f>VLOOKUP(B26,Table1[],3,FALSE)</f>
        <v>48 ct</v>
      </c>
      <c r="E26" s="50" t="s">
        <v>22</v>
      </c>
      <c r="F26" s="54">
        <f t="shared" si="11"/>
        <v>0.36791666666666667</v>
      </c>
      <c r="G26" s="52">
        <f>VLOOKUP(B26,Table1[],5,FALSE)</f>
        <v>48</v>
      </c>
      <c r="H26" s="53">
        <f>VLOOKUP(B26,Table1[],4,FALSE)</f>
        <v>17.66</v>
      </c>
      <c r="I26" s="45"/>
      <c r="J26" s="27"/>
      <c r="K26" s="47"/>
      <c r="L26" s="27"/>
      <c r="M26" s="47"/>
      <c r="N26" s="27"/>
      <c r="O26" s="47"/>
      <c r="P26" s="27"/>
      <c r="Q26" s="29">
        <f t="shared" si="9"/>
        <v>0</v>
      </c>
      <c r="R26" s="30">
        <f t="shared" si="10"/>
        <v>0</v>
      </c>
    </row>
    <row r="27" spans="1:18" ht="15" hidden="1" customHeight="1" x14ac:dyDescent="0.25">
      <c r="A27" s="194"/>
      <c r="B27" s="101" t="s">
        <v>69</v>
      </c>
      <c r="C27" s="50">
        <f>VLOOKUP(B27,'Data &amp; Table'!A8:G64,2,FALSE)</f>
        <v>0</v>
      </c>
      <c r="D27" s="93">
        <f>VLOOKUP(B27,Table1[],3,FALSE)</f>
        <v>0</v>
      </c>
      <c r="E27" s="50" t="s">
        <v>22</v>
      </c>
      <c r="F27" s="54">
        <f t="shared" si="11"/>
        <v>0.19</v>
      </c>
      <c r="G27" s="52">
        <f>VLOOKUP(B27,Table1[],5,FALSE)</f>
        <v>1</v>
      </c>
      <c r="H27" s="53">
        <f>VLOOKUP(B27,Table1[],4,FALSE)</f>
        <v>0.19</v>
      </c>
      <c r="I27" s="45"/>
      <c r="J27" s="27"/>
      <c r="K27" s="47"/>
      <c r="L27" s="27"/>
      <c r="M27" s="47"/>
      <c r="N27" s="27"/>
      <c r="O27" s="47"/>
      <c r="P27" s="27"/>
      <c r="Q27" s="29">
        <f t="shared" si="9"/>
        <v>0</v>
      </c>
      <c r="R27" s="30">
        <f t="shared" si="10"/>
        <v>0</v>
      </c>
    </row>
    <row r="28" spans="1:18" ht="15" customHeight="1" x14ac:dyDescent="0.25">
      <c r="A28" s="194"/>
      <c r="B28" s="102" t="s">
        <v>43</v>
      </c>
      <c r="C28" s="50">
        <f>VLOOKUP(B28,'Data &amp; Table'!A9:G65,2,FALSE)</f>
        <v>1666163</v>
      </c>
      <c r="D28" s="93" t="str">
        <f>VLOOKUP(B28,Table1[],3,FALSE)</f>
        <v>48 ct</v>
      </c>
      <c r="E28" s="50" t="s">
        <v>22</v>
      </c>
      <c r="F28" s="54">
        <f t="shared" si="11"/>
        <v>0.31708333333333333</v>
      </c>
      <c r="G28" s="52">
        <f>VLOOKUP(B28,Table1[],5,FALSE)</f>
        <v>48</v>
      </c>
      <c r="H28" s="53">
        <f>VLOOKUP(B28,Table1[],4,FALSE)</f>
        <v>15.22</v>
      </c>
      <c r="I28" s="45">
        <v>24</v>
      </c>
      <c r="J28" s="27"/>
      <c r="K28" s="47"/>
      <c r="L28" s="27"/>
      <c r="M28" s="47"/>
      <c r="N28" s="27"/>
      <c r="O28" s="47"/>
      <c r="P28" s="27"/>
      <c r="Q28" s="29">
        <f t="shared" si="9"/>
        <v>0</v>
      </c>
      <c r="R28" s="30">
        <f t="shared" si="10"/>
        <v>0</v>
      </c>
    </row>
    <row r="29" spans="1:18" ht="15" hidden="1" customHeight="1" x14ac:dyDescent="0.25">
      <c r="A29" s="194"/>
      <c r="B29" s="101" t="s">
        <v>47</v>
      </c>
      <c r="C29" s="50">
        <f>VLOOKUP(B29,'Data &amp; Table'!A10:G66,2,FALSE)</f>
        <v>0</v>
      </c>
      <c r="D29" s="93">
        <f>VLOOKUP(B29,Table1[],3,FALSE)</f>
        <v>0</v>
      </c>
      <c r="E29" s="50" t="s">
        <v>22</v>
      </c>
      <c r="F29" s="54">
        <f t="shared" si="11"/>
        <v>0.8</v>
      </c>
      <c r="G29" s="52">
        <f>VLOOKUP(B29,Table1[],5,FALSE)</f>
        <v>1</v>
      </c>
      <c r="H29" s="53">
        <f>VLOOKUP(B29,Table1[],4,FALSE)</f>
        <v>0.8</v>
      </c>
      <c r="I29" s="45"/>
      <c r="J29" s="27"/>
      <c r="K29" s="47"/>
      <c r="L29" s="27"/>
      <c r="M29" s="47"/>
      <c r="N29" s="27"/>
      <c r="O29" s="47"/>
      <c r="P29" s="27"/>
      <c r="Q29" s="29">
        <f t="shared" si="9"/>
        <v>0</v>
      </c>
      <c r="R29" s="30">
        <f t="shared" si="10"/>
        <v>0</v>
      </c>
    </row>
    <row r="30" spans="1:18" ht="15" customHeight="1" thickBot="1" x14ac:dyDescent="0.3">
      <c r="A30" s="194"/>
      <c r="B30" s="102" t="s">
        <v>48</v>
      </c>
      <c r="C30" s="50">
        <f>VLOOKUP(B30,'Data &amp; Table'!A11:G67,2,FALSE)</f>
        <v>8759060</v>
      </c>
      <c r="D30" s="93" t="str">
        <f>VLOOKUP(B30,Table1[],3,FALSE)</f>
        <v>48 ct</v>
      </c>
      <c r="E30" s="50" t="s">
        <v>22</v>
      </c>
      <c r="F30" s="54">
        <f t="shared" si="11"/>
        <v>0.30437500000000001</v>
      </c>
      <c r="G30" s="52">
        <f>VLOOKUP(B30,Table1[],5,FALSE)</f>
        <v>48</v>
      </c>
      <c r="H30" s="53">
        <f>VLOOKUP(B30,Table1[],4,FALSE)</f>
        <v>14.61</v>
      </c>
      <c r="I30" s="45">
        <v>17</v>
      </c>
      <c r="J30" s="27"/>
      <c r="K30" s="47"/>
      <c r="L30" s="27"/>
      <c r="M30" s="47"/>
      <c r="N30" s="27"/>
      <c r="O30" s="47"/>
      <c r="P30" s="27"/>
      <c r="Q30" s="29">
        <f t="shared" si="9"/>
        <v>0</v>
      </c>
      <c r="R30" s="30">
        <f t="shared" si="10"/>
        <v>0</v>
      </c>
    </row>
    <row r="31" spans="1:18" ht="15" customHeight="1" thickBot="1" x14ac:dyDescent="0.3">
      <c r="A31" s="194"/>
      <c r="B31" s="224" t="s">
        <v>14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9"/>
      <c r="R31" s="38"/>
    </row>
    <row r="32" spans="1:18" ht="15" customHeight="1" x14ac:dyDescent="0.25">
      <c r="A32" s="194"/>
      <c r="B32" s="102" t="s">
        <v>75</v>
      </c>
      <c r="C32" s="50">
        <f>VLOOKUP(B32,Table1[],2,FALSE)</f>
        <v>8328668</v>
      </c>
      <c r="D32" s="93" t="str">
        <f>VLOOKUP(B32,Table1[],3,FALSE)</f>
        <v>384 ct</v>
      </c>
      <c r="E32" s="50" t="s">
        <v>22</v>
      </c>
      <c r="F32" s="51">
        <f>SUM(H32/G32)</f>
        <v>3.3385416666666667E-2</v>
      </c>
      <c r="G32" s="56">
        <f>VLOOKUP(B32,Table1[],5,FALSE)</f>
        <v>384</v>
      </c>
      <c r="H32" s="53">
        <f>VLOOKUP(B32,Table1[],4,FALSE)</f>
        <v>12.82</v>
      </c>
      <c r="I32" s="42">
        <v>16</v>
      </c>
      <c r="J32" s="19"/>
      <c r="K32" s="44"/>
      <c r="L32" s="19"/>
      <c r="M32" s="44"/>
      <c r="N32" s="19"/>
      <c r="O32" s="44"/>
      <c r="P32" s="19"/>
      <c r="Q32" s="21">
        <f t="shared" si="9"/>
        <v>0</v>
      </c>
      <c r="R32" s="22">
        <f>SUM(Q32*F32)</f>
        <v>0</v>
      </c>
    </row>
    <row r="33" spans="1:18" ht="15" hidden="1" customHeight="1" x14ac:dyDescent="0.25">
      <c r="A33" s="194"/>
      <c r="B33" s="102" t="s">
        <v>65</v>
      </c>
      <c r="C33" s="50">
        <f>VLOOKUP(B33,Table1[],2,FALSE)</f>
        <v>4053468</v>
      </c>
      <c r="D33" s="93" t="str">
        <f>VLOOKUP(B33,Table1[],3,FALSE)</f>
        <v>20/50 ct</v>
      </c>
      <c r="E33" s="50" t="s">
        <v>22</v>
      </c>
      <c r="F33" s="54">
        <f t="shared" ref="F33:F46" si="12">SUM(H33/G33)</f>
        <v>4.0600000000000004E-2</v>
      </c>
      <c r="G33" s="56">
        <f>VLOOKUP(B33,Table1[],5,FALSE)</f>
        <v>1000</v>
      </c>
      <c r="H33" s="53">
        <f>VLOOKUP(B33,Table1[],4,FALSE)</f>
        <v>40.6</v>
      </c>
      <c r="I33" s="45"/>
      <c r="J33" s="27"/>
      <c r="K33" s="47"/>
      <c r="L33" s="27"/>
      <c r="M33" s="47"/>
      <c r="N33" s="27"/>
      <c r="O33" s="47"/>
      <c r="P33" s="27"/>
      <c r="Q33" s="29">
        <f t="shared" si="9"/>
        <v>0</v>
      </c>
      <c r="R33" s="30">
        <f t="shared" ref="R33:R46" si="13">SUM(Q33*F33)</f>
        <v>0</v>
      </c>
    </row>
    <row r="34" spans="1:18" ht="15" customHeight="1" x14ac:dyDescent="0.25">
      <c r="A34" s="194"/>
      <c r="B34" s="102" t="s">
        <v>50</v>
      </c>
      <c r="C34" s="50">
        <f>VLOOKUP(B34,Table1[],2,FALSE)</f>
        <v>4695292</v>
      </c>
      <c r="D34" s="93" t="str">
        <f>VLOOKUP(B34,Table1[],3,FALSE)</f>
        <v>6/50 ct</v>
      </c>
      <c r="E34" s="50" t="s">
        <v>22</v>
      </c>
      <c r="F34" s="54">
        <f t="shared" si="12"/>
        <v>9.5966666666666658E-2</v>
      </c>
      <c r="G34" s="56">
        <f>VLOOKUP(B34,Table1[],5,FALSE)</f>
        <v>300</v>
      </c>
      <c r="H34" s="53">
        <f>VLOOKUP(B34,Table1[],4,FALSE)</f>
        <v>28.79</v>
      </c>
      <c r="I34" s="45">
        <v>3</v>
      </c>
      <c r="J34" s="27"/>
      <c r="K34" s="47"/>
      <c r="L34" s="27"/>
      <c r="M34" s="47"/>
      <c r="N34" s="27"/>
      <c r="O34" s="47"/>
      <c r="P34" s="27"/>
      <c r="Q34" s="29">
        <f t="shared" si="9"/>
        <v>0</v>
      </c>
      <c r="R34" s="30">
        <f t="shared" si="13"/>
        <v>0</v>
      </c>
    </row>
    <row r="35" spans="1:18" ht="15" customHeight="1" x14ac:dyDescent="0.25">
      <c r="A35" s="194"/>
      <c r="B35" s="102" t="s">
        <v>60</v>
      </c>
      <c r="C35" s="50">
        <f>VLOOKUP(B35,Table1[],2,FALSE)</f>
        <v>6937445</v>
      </c>
      <c r="D35" s="93" t="str">
        <f>VLOOKUP(B35,Table1[],3,FALSE)</f>
        <v>200 ct</v>
      </c>
      <c r="E35" s="50" t="s">
        <v>22</v>
      </c>
      <c r="F35" s="54">
        <f t="shared" si="12"/>
        <v>7.4400000000000008E-2</v>
      </c>
      <c r="G35" s="56">
        <f>VLOOKUP(B35,Table1[],5,FALSE)</f>
        <v>200</v>
      </c>
      <c r="H35" s="53">
        <f>VLOOKUP(B35,Table1[],4,FALSE)</f>
        <v>14.88</v>
      </c>
      <c r="I35" s="45">
        <v>6</v>
      </c>
      <c r="J35" s="27"/>
      <c r="K35" s="47"/>
      <c r="L35" s="27"/>
      <c r="M35" s="47"/>
      <c r="N35" s="27"/>
      <c r="O35" s="47"/>
      <c r="P35" s="27"/>
      <c r="Q35" s="29">
        <f t="shared" si="9"/>
        <v>0</v>
      </c>
      <c r="R35" s="30">
        <f t="shared" si="13"/>
        <v>0</v>
      </c>
    </row>
    <row r="36" spans="1:18" ht="15" customHeight="1" x14ac:dyDescent="0.25">
      <c r="A36" s="194"/>
      <c r="B36" s="102" t="s">
        <v>61</v>
      </c>
      <c r="C36" s="50">
        <f>VLOOKUP(B36,Table1[],2,FALSE)</f>
        <v>4136768</v>
      </c>
      <c r="D36" s="93" t="str">
        <f>VLOOKUP(B36,Table1[],3,FALSE)</f>
        <v>1000 ct</v>
      </c>
      <c r="E36" s="50" t="s">
        <v>22</v>
      </c>
      <c r="F36" s="54">
        <f t="shared" si="12"/>
        <v>2.3809999999999998E-2</v>
      </c>
      <c r="G36" s="56">
        <f>VLOOKUP(B36,Table1[],5,FALSE)</f>
        <v>1000</v>
      </c>
      <c r="H36" s="53">
        <f>VLOOKUP(B36,Table1[],4,FALSE)</f>
        <v>23.81</v>
      </c>
      <c r="I36" s="45">
        <v>12</v>
      </c>
      <c r="J36" s="27"/>
      <c r="K36" s="47"/>
      <c r="L36" s="27"/>
      <c r="M36" s="47"/>
      <c r="N36" s="27"/>
      <c r="O36" s="47"/>
      <c r="P36" s="27"/>
      <c r="Q36" s="29">
        <f t="shared" si="9"/>
        <v>0</v>
      </c>
      <c r="R36" s="30">
        <f t="shared" si="13"/>
        <v>0</v>
      </c>
    </row>
    <row r="37" spans="1:18" ht="15" customHeight="1" x14ac:dyDescent="0.25">
      <c r="A37" s="194"/>
      <c r="B37" s="102" t="s">
        <v>80</v>
      </c>
      <c r="C37" s="50">
        <f>VLOOKUP(B37,Table1[],2,FALSE)</f>
        <v>7087133</v>
      </c>
      <c r="D37" s="93" t="str">
        <f>VLOOKUP(B37,Table1[],3,FALSE)</f>
        <v>200 ct</v>
      </c>
      <c r="E37" s="50" t="s">
        <v>22</v>
      </c>
      <c r="F37" s="54">
        <f t="shared" si="12"/>
        <v>0.17019999999999999</v>
      </c>
      <c r="G37" s="56">
        <f>VLOOKUP(B37,Table1[],5,FALSE)</f>
        <v>200</v>
      </c>
      <c r="H37" s="53">
        <f>VLOOKUP(B37,Table1[],4,FALSE)</f>
        <v>34.04</v>
      </c>
      <c r="I37" s="45">
        <v>10</v>
      </c>
      <c r="J37" s="27"/>
      <c r="K37" s="47"/>
      <c r="L37" s="27"/>
      <c r="M37" s="47"/>
      <c r="N37" s="27"/>
      <c r="O37" s="47"/>
      <c r="P37" s="27"/>
      <c r="Q37" s="29">
        <f t="shared" si="9"/>
        <v>0</v>
      </c>
      <c r="R37" s="30">
        <f t="shared" si="13"/>
        <v>0</v>
      </c>
    </row>
    <row r="38" spans="1:18" ht="15" customHeight="1" x14ac:dyDescent="0.25">
      <c r="A38" s="194"/>
      <c r="B38" s="102" t="s">
        <v>81</v>
      </c>
      <c r="C38" s="50">
        <f>VLOOKUP(B38,Table1[],2,FALSE)</f>
        <v>4879710</v>
      </c>
      <c r="D38" s="93" t="str">
        <f>VLOOKUP(B38,Table1[],3,FALSE)</f>
        <v>2000 ct</v>
      </c>
      <c r="E38" s="50" t="s">
        <v>22</v>
      </c>
      <c r="F38" s="54">
        <f t="shared" si="12"/>
        <v>6.13E-3</v>
      </c>
      <c r="G38" s="56">
        <f>VLOOKUP(B38,Table1[],5,FALSE)</f>
        <v>2000</v>
      </c>
      <c r="H38" s="53">
        <f>VLOOKUP(B38,Table1[],4,FALSE)</f>
        <v>12.26</v>
      </c>
      <c r="I38" s="45">
        <v>32</v>
      </c>
      <c r="J38" s="27"/>
      <c r="K38" s="47"/>
      <c r="L38" s="27"/>
      <c r="M38" s="47"/>
      <c r="N38" s="27"/>
      <c r="O38" s="47"/>
      <c r="P38" s="27"/>
      <c r="Q38" s="29">
        <f t="shared" si="9"/>
        <v>0</v>
      </c>
      <c r="R38" s="30">
        <f t="shared" si="13"/>
        <v>0</v>
      </c>
    </row>
    <row r="39" spans="1:18" ht="15" customHeight="1" x14ac:dyDescent="0.25">
      <c r="A39" s="194"/>
      <c r="B39" s="102" t="s">
        <v>82</v>
      </c>
      <c r="C39" s="50">
        <f>VLOOKUP(B39,Table1[],2,FALSE)</f>
        <v>6735138</v>
      </c>
      <c r="D39" s="93" t="str">
        <f>VLOOKUP(B39,Table1[],3,FALSE)</f>
        <v>200 ct</v>
      </c>
      <c r="E39" s="50" t="s">
        <v>22</v>
      </c>
      <c r="F39" s="54">
        <f t="shared" si="12"/>
        <v>6.9749999999999993E-2</v>
      </c>
      <c r="G39" s="56">
        <f>VLOOKUP(B39,Table1[],5,FALSE)</f>
        <v>200</v>
      </c>
      <c r="H39" s="53">
        <f>VLOOKUP(B39,Table1[],4,FALSE)</f>
        <v>13.95</v>
      </c>
      <c r="I39" s="45">
        <v>12</v>
      </c>
      <c r="J39" s="27"/>
      <c r="K39" s="47"/>
      <c r="L39" s="27"/>
      <c r="M39" s="47"/>
      <c r="N39" s="27"/>
      <c r="O39" s="47"/>
      <c r="P39" s="27"/>
      <c r="Q39" s="29">
        <f t="shared" si="9"/>
        <v>0</v>
      </c>
      <c r="R39" s="30">
        <f t="shared" si="13"/>
        <v>0</v>
      </c>
    </row>
    <row r="40" spans="1:18" ht="15" customHeight="1" x14ac:dyDescent="0.25">
      <c r="A40" s="194"/>
      <c r="B40" s="102" t="s">
        <v>83</v>
      </c>
      <c r="C40" s="50">
        <f>VLOOKUP(B40,Table1[],2,FALSE)</f>
        <v>6631347</v>
      </c>
      <c r="D40" s="93" t="str">
        <f>VLOOKUP(B40,Table1[],3,FALSE)</f>
        <v>600 ct</v>
      </c>
      <c r="E40" s="50" t="s">
        <v>22</v>
      </c>
      <c r="F40" s="54">
        <f t="shared" si="12"/>
        <v>3.3849999999999998E-2</v>
      </c>
      <c r="G40" s="56">
        <f>VLOOKUP(B40,Table1[],5,FALSE)</f>
        <v>600</v>
      </c>
      <c r="H40" s="53">
        <f>VLOOKUP(B40,Table1[],4,FALSE)</f>
        <v>20.309999999999999</v>
      </c>
      <c r="I40" s="45">
        <v>16</v>
      </c>
      <c r="J40" s="27"/>
      <c r="K40" s="47"/>
      <c r="L40" s="27"/>
      <c r="M40" s="47"/>
      <c r="N40" s="27"/>
      <c r="O40" s="47"/>
      <c r="P40" s="27"/>
      <c r="Q40" s="29">
        <f t="shared" si="9"/>
        <v>0</v>
      </c>
      <c r="R40" s="30">
        <f t="shared" si="13"/>
        <v>0</v>
      </c>
    </row>
    <row r="41" spans="1:18" ht="15" customHeight="1" x14ac:dyDescent="0.25">
      <c r="A41" s="194"/>
      <c r="B41" s="102" t="s">
        <v>84</v>
      </c>
      <c r="C41" s="50">
        <f>VLOOKUP(B41,Table1[],2,FALSE)</f>
        <v>4394417</v>
      </c>
      <c r="D41" s="93" t="str">
        <f>VLOOKUP(B41,Table1[],3,FALSE)</f>
        <v>500 ct</v>
      </c>
      <c r="E41" s="50" t="s">
        <v>22</v>
      </c>
      <c r="F41" s="54">
        <f t="shared" si="12"/>
        <v>1.8460000000000001E-2</v>
      </c>
      <c r="G41" s="56">
        <f>VLOOKUP(B41,Table1[],5,FALSE)</f>
        <v>500</v>
      </c>
      <c r="H41" s="53">
        <f>VLOOKUP(B41,Table1[],4,FALSE)</f>
        <v>9.23</v>
      </c>
      <c r="I41" s="45">
        <v>12</v>
      </c>
      <c r="J41" s="27"/>
      <c r="K41" s="47"/>
      <c r="L41" s="27"/>
      <c r="M41" s="47"/>
      <c r="N41" s="27"/>
      <c r="O41" s="47"/>
      <c r="P41" s="27"/>
      <c r="Q41" s="29">
        <f t="shared" si="9"/>
        <v>0</v>
      </c>
      <c r="R41" s="30">
        <f t="shared" si="13"/>
        <v>0</v>
      </c>
    </row>
    <row r="42" spans="1:18" ht="15" customHeight="1" x14ac:dyDescent="0.25">
      <c r="A42" s="194"/>
      <c r="B42" s="102" t="s">
        <v>85</v>
      </c>
      <c r="C42" s="50">
        <f>VLOOKUP(B42,Table1[],2,FALSE)</f>
        <v>210417</v>
      </c>
      <c r="D42" s="93" t="str">
        <f>VLOOKUP(B42,Table1[],3,FALSE)</f>
        <v>3/1000 ct</v>
      </c>
      <c r="E42" s="50" t="s">
        <v>22</v>
      </c>
      <c r="F42" s="54">
        <f t="shared" si="12"/>
        <v>1.04E-2</v>
      </c>
      <c r="G42" s="56">
        <f>VLOOKUP(B42,Table1[],5,FALSE)</f>
        <v>1000</v>
      </c>
      <c r="H42" s="53">
        <f>VLOOKUP(B42,Table1[],4,FALSE)</f>
        <v>10.4</v>
      </c>
      <c r="I42" s="45">
        <v>28</v>
      </c>
      <c r="J42" s="27"/>
      <c r="K42" s="47"/>
      <c r="L42" s="27"/>
      <c r="M42" s="47"/>
      <c r="N42" s="27"/>
      <c r="O42" s="47"/>
      <c r="P42" s="27"/>
      <c r="Q42" s="29">
        <f t="shared" si="9"/>
        <v>0</v>
      </c>
      <c r="R42" s="30">
        <f t="shared" si="13"/>
        <v>0</v>
      </c>
    </row>
    <row r="43" spans="1:18" ht="15" customHeight="1" x14ac:dyDescent="0.25">
      <c r="A43" s="194"/>
      <c r="B43" s="102" t="s">
        <v>86</v>
      </c>
      <c r="C43" s="50">
        <f>VLOOKUP(B43,Table1[],2,FALSE)</f>
        <v>210447</v>
      </c>
      <c r="D43" s="93" t="str">
        <f>VLOOKUP(B43,Table1[],3,FALSE)</f>
        <v>3/1000 ct</v>
      </c>
      <c r="E43" s="50" t="s">
        <v>22</v>
      </c>
      <c r="F43" s="54">
        <f t="shared" si="12"/>
        <v>6.7400000000000003E-3</v>
      </c>
      <c r="G43" s="56">
        <f>VLOOKUP(B43,Table1[],5,FALSE)</f>
        <v>1000</v>
      </c>
      <c r="H43" s="53">
        <f>VLOOKUP(B43,Table1[],4,FALSE)</f>
        <v>6.74</v>
      </c>
      <c r="I43" s="45">
        <v>28</v>
      </c>
      <c r="J43" s="34"/>
      <c r="K43" s="49"/>
      <c r="L43" s="34"/>
      <c r="M43" s="49"/>
      <c r="N43" s="34"/>
      <c r="O43" s="49"/>
      <c r="P43" s="34"/>
      <c r="Q43" s="29">
        <f t="shared" si="9"/>
        <v>0</v>
      </c>
      <c r="R43" s="30">
        <f t="shared" si="13"/>
        <v>0</v>
      </c>
    </row>
    <row r="44" spans="1:18" ht="15" customHeight="1" x14ac:dyDescent="0.25">
      <c r="A44" s="194"/>
      <c r="B44" s="102" t="s">
        <v>88</v>
      </c>
      <c r="C44" s="50">
        <f>VLOOKUP(B44,Table1[],2,FALSE)</f>
        <v>7038015</v>
      </c>
      <c r="D44" s="93" t="str">
        <f>VLOOKUP(B44,Table1[],3,FALSE)</f>
        <v>100 ct</v>
      </c>
      <c r="E44" s="50" t="s">
        <v>22</v>
      </c>
      <c r="F44" s="54">
        <f t="shared" si="12"/>
        <v>0.45659999999999995</v>
      </c>
      <c r="G44" s="56">
        <f>VLOOKUP(B44,Table1[],5,FALSE)</f>
        <v>100</v>
      </c>
      <c r="H44" s="53">
        <f>VLOOKUP(B44,Table1[],4,FALSE)</f>
        <v>45.66</v>
      </c>
      <c r="I44" s="45">
        <v>9</v>
      </c>
      <c r="J44" s="34"/>
      <c r="K44" s="49"/>
      <c r="L44" s="34"/>
      <c r="M44" s="49"/>
      <c r="N44" s="34"/>
      <c r="O44" s="49"/>
      <c r="P44" s="34"/>
      <c r="Q44" s="29">
        <f t="shared" si="9"/>
        <v>0</v>
      </c>
      <c r="R44" s="30">
        <f t="shared" si="13"/>
        <v>0</v>
      </c>
    </row>
    <row r="45" spans="1:18" ht="15" customHeight="1" thickBot="1" x14ac:dyDescent="0.3">
      <c r="A45" s="194"/>
      <c r="B45" s="102" t="s">
        <v>87</v>
      </c>
      <c r="C45" s="50">
        <f>VLOOKUP(B45,Table1[],2,FALSE)</f>
        <v>2647933</v>
      </c>
      <c r="D45" s="93" t="str">
        <f>VLOOKUP(B45,Table1[],3,FALSE)</f>
        <v>2000 ct</v>
      </c>
      <c r="E45" s="50" t="s">
        <v>22</v>
      </c>
      <c r="F45" s="54">
        <f t="shared" si="12"/>
        <v>9.1599999999999997E-3</v>
      </c>
      <c r="G45" s="56">
        <f>VLOOKUP(B45,Table1[],5,FALSE)</f>
        <v>2000</v>
      </c>
      <c r="H45" s="53">
        <f>VLOOKUP(B45,Table1[],4,FALSE)</f>
        <v>18.32</v>
      </c>
      <c r="I45" s="45">
        <v>16</v>
      </c>
      <c r="J45" s="25"/>
      <c r="K45" s="46"/>
      <c r="L45" s="25"/>
      <c r="M45" s="46"/>
      <c r="N45" s="25"/>
      <c r="O45" s="46"/>
      <c r="P45" s="25"/>
      <c r="Q45" s="29">
        <f t="shared" si="9"/>
        <v>0</v>
      </c>
      <c r="R45" s="30">
        <f t="shared" si="13"/>
        <v>0</v>
      </c>
    </row>
    <row r="46" spans="1:18" ht="15" hidden="1" customHeight="1" thickBot="1" x14ac:dyDescent="0.3">
      <c r="A46" s="194"/>
      <c r="B46" s="102" t="s">
        <v>52</v>
      </c>
      <c r="C46" s="50">
        <f>VLOOKUP(B46,Table1[],2,FALSE)</f>
        <v>4040440</v>
      </c>
      <c r="D46" s="93" t="str">
        <f>VLOOKUP(B46,Table1[],3,FALSE)</f>
        <v>24 ct</v>
      </c>
      <c r="E46" s="50" t="s">
        <v>22</v>
      </c>
      <c r="F46" s="54">
        <f t="shared" si="12"/>
        <v>0.79041666666666666</v>
      </c>
      <c r="G46" s="56">
        <f>VLOOKUP(B46,Table1[],5,FALSE)</f>
        <v>24</v>
      </c>
      <c r="H46" s="53">
        <f>VLOOKUP(B46,Table1[],4,FALSE)</f>
        <v>18.97</v>
      </c>
      <c r="I46" s="45"/>
      <c r="J46" s="25"/>
      <c r="K46" s="46"/>
      <c r="L46" s="25"/>
      <c r="M46" s="46"/>
      <c r="N46" s="25"/>
      <c r="O46" s="46"/>
      <c r="P46" s="25"/>
      <c r="Q46" s="29">
        <f t="shared" si="9"/>
        <v>0</v>
      </c>
      <c r="R46" s="30">
        <f t="shared" si="13"/>
        <v>0</v>
      </c>
    </row>
    <row r="47" spans="1:18" ht="15" customHeight="1" thickBot="1" x14ac:dyDescent="0.3">
      <c r="A47" s="194"/>
      <c r="B47" s="224" t="s">
        <v>89</v>
      </c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9"/>
      <c r="R47" s="38"/>
    </row>
    <row r="48" spans="1:18" ht="15" customHeight="1" x14ac:dyDescent="0.25">
      <c r="A48" s="194"/>
      <c r="B48" s="102" t="s">
        <v>91</v>
      </c>
      <c r="C48" s="50">
        <f>VLOOKUP(B48,Table1[],2,FALSE)</f>
        <v>9523986</v>
      </c>
      <c r="D48" s="93" t="str">
        <f>VLOOKUP(B48,Table1[],3,FALSE)</f>
        <v>96/Sli</v>
      </c>
      <c r="E48" s="50" t="s">
        <v>22</v>
      </c>
      <c r="F48" s="51">
        <f>SUM(H48/G48)</f>
        <v>0.22072916666666667</v>
      </c>
      <c r="G48" s="56">
        <f>VLOOKUP(B48,Table1[],5,FALSE)</f>
        <v>96</v>
      </c>
      <c r="H48" s="53">
        <f>VLOOKUP(B48,Table1[],4,FALSE)</f>
        <v>21.19</v>
      </c>
      <c r="I48" s="16">
        <v>8</v>
      </c>
      <c r="J48" s="57"/>
      <c r="K48" s="18"/>
      <c r="L48" s="58"/>
      <c r="M48" s="20"/>
      <c r="N48" s="58"/>
      <c r="O48" s="20"/>
      <c r="P48" s="57"/>
      <c r="Q48" s="21">
        <f t="shared" ref="Q48:Q59" si="14">SUM(J48:P48)</f>
        <v>0</v>
      </c>
      <c r="R48" s="22">
        <f t="shared" ref="R48:R59" si="15">SUM(Q48*F48)</f>
        <v>0</v>
      </c>
    </row>
    <row r="49" spans="1:18" ht="15" customHeight="1" x14ac:dyDescent="0.25">
      <c r="A49" s="194"/>
      <c r="B49" s="102" t="s">
        <v>74</v>
      </c>
      <c r="C49" s="50">
        <f>VLOOKUP(B49,Table1[],2,FALSE)</f>
        <v>9523952</v>
      </c>
      <c r="D49" s="93" t="str">
        <f>VLOOKUP(B49,Table1[],3,FALSE)</f>
        <v>96/Sli</v>
      </c>
      <c r="E49" s="50" t="s">
        <v>22</v>
      </c>
      <c r="F49" s="54">
        <f t="shared" ref="F49:F59" si="16">SUM(H49/G49)</f>
        <v>0.22750000000000001</v>
      </c>
      <c r="G49" s="56">
        <f>VLOOKUP(B49,Table1[],5,FALSE)</f>
        <v>96</v>
      </c>
      <c r="H49" s="53">
        <f>VLOOKUP(B49,Table1[],4,FALSE)</f>
        <v>21.84</v>
      </c>
      <c r="I49" s="24">
        <v>8</v>
      </c>
      <c r="J49" s="59"/>
      <c r="K49" s="26"/>
      <c r="L49" s="60"/>
      <c r="M49" s="28"/>
      <c r="N49" s="60"/>
      <c r="O49" s="28"/>
      <c r="P49" s="59"/>
      <c r="Q49" s="29">
        <f t="shared" si="14"/>
        <v>0</v>
      </c>
      <c r="R49" s="30">
        <f t="shared" si="15"/>
        <v>0</v>
      </c>
    </row>
    <row r="50" spans="1:18" ht="15" customHeight="1" x14ac:dyDescent="0.25">
      <c r="A50" s="194"/>
      <c r="B50" s="102" t="s">
        <v>51</v>
      </c>
      <c r="C50" s="50">
        <f>VLOOKUP(B50,Table1[],2,FALSE)</f>
        <v>4212221</v>
      </c>
      <c r="D50" s="93" t="str">
        <f>VLOOKUP(B50,Table1[],3,FALSE)</f>
        <v>96 ct</v>
      </c>
      <c r="E50" s="50" t="s">
        <v>22</v>
      </c>
      <c r="F50" s="54">
        <f t="shared" si="16"/>
        <v>0.40479166666666666</v>
      </c>
      <c r="G50" s="56">
        <f>VLOOKUP(B50,Table1[],5,FALSE)</f>
        <v>96</v>
      </c>
      <c r="H50" s="53">
        <f>VLOOKUP(B50,Table1[],4,FALSE)</f>
        <v>38.86</v>
      </c>
      <c r="I50" s="24">
        <v>2</v>
      </c>
      <c r="J50" s="59"/>
      <c r="K50" s="26"/>
      <c r="L50" s="60"/>
      <c r="M50" s="28"/>
      <c r="N50" s="60"/>
      <c r="O50" s="28"/>
      <c r="P50" s="59"/>
      <c r="Q50" s="29">
        <f t="shared" si="14"/>
        <v>0</v>
      </c>
      <c r="R50" s="30">
        <f t="shared" si="15"/>
        <v>0</v>
      </c>
    </row>
    <row r="51" spans="1:18" ht="15" customHeight="1" x14ac:dyDescent="0.25">
      <c r="A51" s="194"/>
      <c r="B51" s="102" t="s">
        <v>55</v>
      </c>
      <c r="C51" s="50">
        <f>VLOOKUP(B51,Table1[],2,FALSE)</f>
        <v>4044640</v>
      </c>
      <c r="D51" s="93" t="str">
        <f>VLOOKUP(B51,Table1[],3,FALSE)</f>
        <v>96 ct</v>
      </c>
      <c r="E51" s="50" t="s">
        <v>22</v>
      </c>
      <c r="F51" s="54">
        <f t="shared" si="16"/>
        <v>0.37062499999999998</v>
      </c>
      <c r="G51" s="56">
        <f>VLOOKUP(B51,Table1[],5,FALSE)</f>
        <v>96</v>
      </c>
      <c r="H51" s="53">
        <f>VLOOKUP(B51,Table1[],4,FALSE)</f>
        <v>35.58</v>
      </c>
      <c r="I51" s="24">
        <v>2</v>
      </c>
      <c r="J51" s="59"/>
      <c r="K51" s="26"/>
      <c r="L51" s="60"/>
      <c r="M51" s="28"/>
      <c r="N51" s="60"/>
      <c r="O51" s="28"/>
      <c r="P51" s="59"/>
      <c r="Q51" s="29">
        <f t="shared" si="14"/>
        <v>0</v>
      </c>
      <c r="R51" s="30">
        <f t="shared" si="15"/>
        <v>0</v>
      </c>
    </row>
    <row r="52" spans="1:18" ht="15" customHeight="1" x14ac:dyDescent="0.25">
      <c r="A52" s="194"/>
      <c r="B52" s="102" t="s">
        <v>66</v>
      </c>
      <c r="C52" s="50">
        <f>VLOOKUP(B52,Table1[],2,FALSE)</f>
        <v>4008538</v>
      </c>
      <c r="D52" s="93" t="str">
        <f>VLOOKUP(B52,Table1[],3,FALSE)</f>
        <v>500 ct</v>
      </c>
      <c r="E52" s="50" t="s">
        <v>22</v>
      </c>
      <c r="F52" s="54">
        <f t="shared" si="16"/>
        <v>3.1120000000000002E-2</v>
      </c>
      <c r="G52" s="56">
        <f>VLOOKUP(B52,Table1[],5,FALSE)</f>
        <v>500</v>
      </c>
      <c r="H52" s="53">
        <f>VLOOKUP(B52,Table1[],4,FALSE)</f>
        <v>15.56</v>
      </c>
      <c r="I52" s="24">
        <v>47</v>
      </c>
      <c r="J52" s="59"/>
      <c r="K52" s="26"/>
      <c r="L52" s="60"/>
      <c r="M52" s="28"/>
      <c r="N52" s="60"/>
      <c r="O52" s="28"/>
      <c r="P52" s="59"/>
      <c r="Q52" s="29">
        <f t="shared" si="14"/>
        <v>0</v>
      </c>
      <c r="R52" s="30">
        <f t="shared" si="15"/>
        <v>0</v>
      </c>
    </row>
    <row r="53" spans="1:18" ht="15" hidden="1" customHeight="1" x14ac:dyDescent="0.25">
      <c r="A53" s="194"/>
      <c r="B53" s="102" t="s">
        <v>67</v>
      </c>
      <c r="C53" s="50">
        <f>VLOOKUP(B53,Table1[],2,FALSE)</f>
        <v>4114914</v>
      </c>
      <c r="D53" s="93" t="str">
        <f>VLOOKUP(B53,Table1[],3,FALSE)</f>
        <v>300 ct</v>
      </c>
      <c r="E53" s="50" t="s">
        <v>22</v>
      </c>
      <c r="F53" s="54">
        <f t="shared" si="16"/>
        <v>4.1033333333333338E-2</v>
      </c>
      <c r="G53" s="56">
        <f>VLOOKUP(B53,Table1[],5,FALSE)</f>
        <v>300</v>
      </c>
      <c r="H53" s="53">
        <f>VLOOKUP(B53,Table1[],4,FALSE)</f>
        <v>12.31</v>
      </c>
      <c r="I53" s="24"/>
      <c r="J53" s="59"/>
      <c r="K53" s="26"/>
      <c r="L53" s="60"/>
      <c r="M53" s="28"/>
      <c r="N53" s="60"/>
      <c r="O53" s="28"/>
      <c r="P53" s="59"/>
      <c r="Q53" s="29">
        <f t="shared" si="14"/>
        <v>0</v>
      </c>
      <c r="R53" s="30">
        <f t="shared" si="15"/>
        <v>0</v>
      </c>
    </row>
    <row r="54" spans="1:18" ht="15" hidden="1" customHeight="1" x14ac:dyDescent="0.25">
      <c r="A54" s="194"/>
      <c r="B54" s="101" t="s">
        <v>28</v>
      </c>
      <c r="C54" s="50">
        <f>VLOOKUP(B54,Table1[],2,FALSE)</f>
        <v>1850189</v>
      </c>
      <c r="D54" s="93" t="str">
        <f>VLOOKUP(B54,Table1[],3,FALSE)</f>
        <v>4/30 ct</v>
      </c>
      <c r="E54" s="50" t="s">
        <v>22</v>
      </c>
      <c r="F54" s="54">
        <f t="shared" si="16"/>
        <v>0.23716666666666666</v>
      </c>
      <c r="G54" s="56">
        <f>VLOOKUP(B54,Table1[],5,FALSE)</f>
        <v>120</v>
      </c>
      <c r="H54" s="53">
        <f>VLOOKUP(B54,Table1[],4,FALSE)</f>
        <v>28.46</v>
      </c>
      <c r="I54" s="24"/>
      <c r="J54" s="59"/>
      <c r="K54" s="26"/>
      <c r="L54" s="60"/>
      <c r="M54" s="28"/>
      <c r="N54" s="60"/>
      <c r="O54" s="28"/>
      <c r="P54" s="59"/>
      <c r="Q54" s="29">
        <f t="shared" si="14"/>
        <v>0</v>
      </c>
      <c r="R54" s="30">
        <f t="shared" si="15"/>
        <v>0</v>
      </c>
    </row>
    <row r="55" spans="1:18" ht="15" customHeight="1" x14ac:dyDescent="0.25">
      <c r="A55" s="194"/>
      <c r="B55" s="102" t="s">
        <v>32</v>
      </c>
      <c r="C55" s="50">
        <f>VLOOKUP(B55,Table1[],2,FALSE)</f>
        <v>4307575</v>
      </c>
      <c r="D55" s="93" t="str">
        <f>VLOOKUP(B55,Table1[],3,FALSE)</f>
        <v>200 ct</v>
      </c>
      <c r="E55" s="50" t="s">
        <v>22</v>
      </c>
      <c r="F55" s="54">
        <f t="shared" si="16"/>
        <v>0.10869999999999999</v>
      </c>
      <c r="G55" s="56">
        <f>VLOOKUP(B55,Table1[],5,FALSE)</f>
        <v>200</v>
      </c>
      <c r="H55" s="53">
        <f>VLOOKUP(B55,Table1[],4,FALSE)</f>
        <v>21.74</v>
      </c>
      <c r="I55" s="24">
        <v>32</v>
      </c>
      <c r="J55" s="59"/>
      <c r="K55" s="26"/>
      <c r="L55" s="60"/>
      <c r="M55" s="28"/>
      <c r="N55" s="60"/>
      <c r="O55" s="28"/>
      <c r="P55" s="59"/>
      <c r="Q55" s="29">
        <f t="shared" si="14"/>
        <v>0</v>
      </c>
      <c r="R55" s="30">
        <f t="shared" si="15"/>
        <v>0</v>
      </c>
    </row>
    <row r="56" spans="1:18" ht="15" hidden="1" customHeight="1" x14ac:dyDescent="0.25">
      <c r="A56" s="194"/>
      <c r="B56" s="101" t="s">
        <v>34</v>
      </c>
      <c r="C56" s="50">
        <f>VLOOKUP(B56,Table1[],2,FALSE)</f>
        <v>1739663</v>
      </c>
      <c r="D56" s="93" t="str">
        <f>VLOOKUP(B56,Table1[],3,FALSE)</f>
        <v>6/50 ct</v>
      </c>
      <c r="E56" s="50" t="s">
        <v>22</v>
      </c>
      <c r="F56" s="54">
        <f t="shared" si="16"/>
        <v>0.1641</v>
      </c>
      <c r="G56" s="56">
        <f>VLOOKUP(B56,Table1[],5,FALSE)</f>
        <v>300</v>
      </c>
      <c r="H56" s="53">
        <f>VLOOKUP(B56,Table1[],4,FALSE)</f>
        <v>49.23</v>
      </c>
      <c r="I56" s="24"/>
      <c r="J56" s="59"/>
      <c r="K56" s="26"/>
      <c r="L56" s="60"/>
      <c r="M56" s="28"/>
      <c r="N56" s="60"/>
      <c r="O56" s="28"/>
      <c r="P56" s="59"/>
      <c r="Q56" s="29">
        <f t="shared" si="14"/>
        <v>0</v>
      </c>
      <c r="R56" s="30">
        <f t="shared" si="15"/>
        <v>0</v>
      </c>
    </row>
    <row r="57" spans="1:18" ht="15" hidden="1" customHeight="1" x14ac:dyDescent="0.25">
      <c r="A57" s="194"/>
      <c r="B57" s="102" t="s">
        <v>37</v>
      </c>
      <c r="C57" s="50">
        <f>VLOOKUP(B57,Table1[],2,FALSE)</f>
        <v>1827433</v>
      </c>
      <c r="D57" s="93" t="str">
        <f>VLOOKUP(B57,Table1[],3,FALSE)</f>
        <v>64 ct</v>
      </c>
      <c r="E57" s="50" t="s">
        <v>22</v>
      </c>
      <c r="F57" s="54">
        <f t="shared" si="16"/>
        <v>0.27124999999999999</v>
      </c>
      <c r="G57" s="56">
        <f>VLOOKUP(B57,Table1[],5,FALSE)</f>
        <v>64</v>
      </c>
      <c r="H57" s="53">
        <f>VLOOKUP(B57,Table1[],4,FALSE)</f>
        <v>17.36</v>
      </c>
      <c r="I57" s="24"/>
      <c r="J57" s="59"/>
      <c r="K57" s="26"/>
      <c r="L57" s="60"/>
      <c r="M57" s="28"/>
      <c r="N57" s="60"/>
      <c r="O57" s="28"/>
      <c r="P57" s="59"/>
      <c r="Q57" s="29">
        <f t="shared" si="14"/>
        <v>0</v>
      </c>
      <c r="R57" s="30">
        <f t="shared" si="15"/>
        <v>0</v>
      </c>
    </row>
    <row r="58" spans="1:18" ht="15" hidden="1" customHeight="1" x14ac:dyDescent="0.25">
      <c r="A58" s="194"/>
      <c r="B58" s="102" t="s">
        <v>52</v>
      </c>
      <c r="C58" s="50">
        <f>VLOOKUP(B58,Table1[],2,FALSE)</f>
        <v>4040440</v>
      </c>
      <c r="D58" s="93" t="str">
        <f>VLOOKUP(B58,Table1[],3,FALSE)</f>
        <v>24 ct</v>
      </c>
      <c r="E58" s="50" t="s">
        <v>22</v>
      </c>
      <c r="F58" s="54">
        <f t="shared" si="16"/>
        <v>0.79041666666666666</v>
      </c>
      <c r="G58" s="56">
        <f>VLOOKUP(B58,Table1[],5,FALSE)</f>
        <v>24</v>
      </c>
      <c r="H58" s="53">
        <f>VLOOKUP(B58,Table1[],4,FALSE)</f>
        <v>18.97</v>
      </c>
      <c r="I58" s="32"/>
      <c r="J58" s="61"/>
      <c r="K58" s="33"/>
      <c r="L58" s="62"/>
      <c r="M58" s="35"/>
      <c r="N58" s="62"/>
      <c r="O58" s="35"/>
      <c r="P58" s="61"/>
      <c r="Q58" s="29">
        <f t="shared" si="14"/>
        <v>0</v>
      </c>
      <c r="R58" s="30">
        <f t="shared" si="15"/>
        <v>0</v>
      </c>
    </row>
    <row r="59" spans="1:18" ht="15" customHeight="1" x14ac:dyDescent="0.25">
      <c r="A59" s="194"/>
      <c r="B59" s="102" t="s">
        <v>73</v>
      </c>
      <c r="C59" s="50">
        <f>VLOOKUP(B59,Table1[],2,FALSE)</f>
        <v>4013066</v>
      </c>
      <c r="D59" s="93" t="str">
        <f>VLOOKUP(B59,Table1[],3,FALSE)</f>
        <v>24 ct</v>
      </c>
      <c r="E59" s="50" t="s">
        <v>22</v>
      </c>
      <c r="F59" s="54">
        <f t="shared" si="16"/>
        <v>0.68833333333333335</v>
      </c>
      <c r="G59" s="56">
        <f>VLOOKUP(B59,Table1[],5,FALSE)</f>
        <v>24</v>
      </c>
      <c r="H59" s="53">
        <f>VLOOKUP(B59,Table1[],4,FALSE)</f>
        <v>16.52</v>
      </c>
      <c r="I59" s="32">
        <v>4</v>
      </c>
      <c r="J59" s="61"/>
      <c r="K59" s="33"/>
      <c r="L59" s="62"/>
      <c r="M59" s="35"/>
      <c r="N59" s="62"/>
      <c r="O59" s="35"/>
      <c r="P59" s="61"/>
      <c r="Q59" s="29">
        <f t="shared" si="14"/>
        <v>0</v>
      </c>
      <c r="R59" s="30">
        <f t="shared" si="15"/>
        <v>0</v>
      </c>
    </row>
    <row r="60" spans="1:18" ht="15" hidden="1" customHeight="1" thickBot="1" x14ac:dyDescent="0.3">
      <c r="A60" s="194"/>
      <c r="B60" s="224" t="s">
        <v>90</v>
      </c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81"/>
      <c r="R60" s="82"/>
    </row>
    <row r="61" spans="1:18" ht="15" hidden="1" customHeight="1" thickBot="1" x14ac:dyDescent="0.3">
      <c r="A61" s="211"/>
      <c r="B61" s="103" t="s">
        <v>44</v>
      </c>
      <c r="C61" s="83">
        <f>VLOOKUP(B61,Table1[],2,FALSE)</f>
        <v>2104998</v>
      </c>
      <c r="D61" s="94" t="str">
        <f>VLOOKUP(B61,Table1[],3,FALSE)</f>
        <v>1000 ct</v>
      </c>
      <c r="E61" s="84" t="s">
        <v>22</v>
      </c>
      <c r="F61" s="85">
        <f t="shared" ref="F61" si="17">SUM(H61/G61)</f>
        <v>6.3200000000000001E-3</v>
      </c>
      <c r="G61" s="84">
        <f>VLOOKUP(B61,Table1[],5,FALSE)</f>
        <v>1000</v>
      </c>
      <c r="H61" s="84">
        <f>VLOOKUP(B61,Table1[],4,FALSE)</f>
        <v>6.32</v>
      </c>
      <c r="I61" s="86"/>
      <c r="J61" s="87"/>
      <c r="K61" s="88"/>
      <c r="L61" s="89"/>
      <c r="M61" s="90"/>
      <c r="N61" s="89"/>
      <c r="O61" s="90"/>
      <c r="P61" s="87"/>
      <c r="Q61" s="91">
        <f t="shared" ref="Q61" si="18">SUM(J61:P61)</f>
        <v>0</v>
      </c>
      <c r="R61" s="92">
        <f t="shared" ref="R61" si="19">SUM(Q61*F61)</f>
        <v>0</v>
      </c>
    </row>
    <row r="62" spans="1:18" x14ac:dyDescent="0.25">
      <c r="Q62" s="64">
        <f>SUM(Q7:Q59)</f>
        <v>0</v>
      </c>
      <c r="R62" s="65">
        <f>SUM(R7:R59)</f>
        <v>0</v>
      </c>
    </row>
  </sheetData>
  <sheetProtection algorithmName="SHA-512" hashValue="hjgid3YkGrn97K0SlsIlGYAvbzd9XaHwR9Tx1eUyEo/iDVlr1ml6RqDahu/3b9vBDDrwCwICeZK2KTdorbIKOQ==" saltValue="/v/2nLIWC1Eq5VDjuXzUTg==" spinCount="100000" sheet="1" objects="1" scenarios="1"/>
  <protectedRanges>
    <protectedRange sqref="I61:P61 I7:P15 I48:P59 I22:P30 I32:P46 I17:P20" name="Range1"/>
  </protectedRanges>
  <mergeCells count="18">
    <mergeCell ref="B1:O2"/>
    <mergeCell ref="P1:P2"/>
    <mergeCell ref="Q1:Q2"/>
    <mergeCell ref="R1:R2"/>
    <mergeCell ref="I3:I4"/>
    <mergeCell ref="Q3:Q4"/>
    <mergeCell ref="R3:R4"/>
    <mergeCell ref="A3:A61"/>
    <mergeCell ref="B3:B4"/>
    <mergeCell ref="D3:D4"/>
    <mergeCell ref="E3:E4"/>
    <mergeCell ref="F3:F4"/>
    <mergeCell ref="B47:P47"/>
    <mergeCell ref="B60:P60"/>
    <mergeCell ref="B6:P6"/>
    <mergeCell ref="B16:P16"/>
    <mergeCell ref="B21:P21"/>
    <mergeCell ref="B31:P31"/>
  </mergeCells>
  <conditionalFormatting sqref="B29">
    <cfRule type="duplicateValues" dxfId="22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F63A-E884-4DC0-A291-4F422FCD5C19}">
  <dimension ref="A1:R62"/>
  <sheetViews>
    <sheetView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J51" sqref="J51"/>
    </sheetView>
  </sheetViews>
  <sheetFormatPr defaultRowHeight="15" x14ac:dyDescent="0.25"/>
  <cols>
    <col min="2" max="2" width="24" style="104" customWidth="1"/>
    <col min="3" max="3" width="14.85546875" hidden="1" customWidth="1"/>
    <col min="4" max="4" width="14.85546875" style="95" hidden="1" customWidth="1"/>
    <col min="5" max="5" width="10" hidden="1" customWidth="1"/>
    <col min="6" max="6" width="10.140625" style="63" hidden="1" customWidth="1"/>
    <col min="7" max="7" width="10.140625" hidden="1" customWidth="1"/>
    <col min="8" max="8" width="9.140625" hidden="1" customWidth="1"/>
    <col min="18" max="18" width="11.7109375" customWidth="1"/>
  </cols>
  <sheetData>
    <row r="1" spans="1:18" ht="15" customHeight="1" x14ac:dyDescent="0.25">
      <c r="A1" s="1"/>
      <c r="B1" s="204" t="s">
        <v>129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26"/>
      <c r="Q1" s="200"/>
      <c r="R1" s="202"/>
    </row>
    <row r="2" spans="1:18" ht="15" customHeight="1" thickBot="1" x14ac:dyDescent="0.3">
      <c r="A2" s="80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27"/>
      <c r="Q2" s="201"/>
      <c r="R2" s="203"/>
    </row>
    <row r="3" spans="1:18" ht="15" customHeight="1" x14ac:dyDescent="0.25">
      <c r="A3" s="193" t="s">
        <v>99</v>
      </c>
      <c r="B3" s="222" t="s">
        <v>0</v>
      </c>
      <c r="C3" s="3" t="s">
        <v>1</v>
      </c>
      <c r="D3" s="214" t="s">
        <v>2</v>
      </c>
      <c r="E3" s="216" t="s">
        <v>3</v>
      </c>
      <c r="F3" s="218" t="s">
        <v>4</v>
      </c>
      <c r="G3" s="4" t="s">
        <v>5</v>
      </c>
      <c r="H3" s="4" t="s">
        <v>5</v>
      </c>
      <c r="I3" s="206" t="s">
        <v>6</v>
      </c>
      <c r="J3" s="5">
        <f>'Cover Sheet'!D5</f>
        <v>44296</v>
      </c>
      <c r="K3" s="5">
        <f t="shared" ref="K3:P3" si="0">J3+1</f>
        <v>44297</v>
      </c>
      <c r="L3" s="5">
        <f t="shared" si="0"/>
        <v>44298</v>
      </c>
      <c r="M3" s="5">
        <f t="shared" si="0"/>
        <v>44299</v>
      </c>
      <c r="N3" s="5">
        <f t="shared" si="0"/>
        <v>44300</v>
      </c>
      <c r="O3" s="5">
        <f t="shared" si="0"/>
        <v>44301</v>
      </c>
      <c r="P3" s="5">
        <f t="shared" si="0"/>
        <v>44302</v>
      </c>
      <c r="Q3" s="228" t="s">
        <v>7</v>
      </c>
      <c r="R3" s="230" t="s">
        <v>8</v>
      </c>
    </row>
    <row r="4" spans="1:18" ht="15" customHeight="1" thickBot="1" x14ac:dyDescent="0.3">
      <c r="A4" s="194"/>
      <c r="B4" s="223"/>
      <c r="C4" s="6" t="s">
        <v>9</v>
      </c>
      <c r="D4" s="215"/>
      <c r="E4" s="217"/>
      <c r="F4" s="219"/>
      <c r="G4" s="7" t="s">
        <v>10</v>
      </c>
      <c r="H4" s="7" t="s">
        <v>11</v>
      </c>
      <c r="I4" s="207"/>
      <c r="J4" s="113" t="str">
        <f>TEXT(J3,"ddd")</f>
        <v>Sat</v>
      </c>
      <c r="K4" s="113" t="str">
        <f t="shared" ref="K4:P4" si="1">TEXT(K3,"ddd")</f>
        <v>Sun</v>
      </c>
      <c r="L4" s="113" t="str">
        <f t="shared" si="1"/>
        <v>Mon</v>
      </c>
      <c r="M4" s="113" t="str">
        <f t="shared" si="1"/>
        <v>Tue</v>
      </c>
      <c r="N4" s="113" t="str">
        <f t="shared" si="1"/>
        <v>Wed</v>
      </c>
      <c r="O4" s="113" t="str">
        <f t="shared" si="1"/>
        <v>Thu</v>
      </c>
      <c r="P4" s="113" t="str">
        <f t="shared" si="1"/>
        <v>Fri</v>
      </c>
      <c r="Q4" s="229"/>
      <c r="R4" s="231"/>
    </row>
    <row r="5" spans="1:18" ht="15" hidden="1" customHeight="1" thickBot="1" x14ac:dyDescent="0.3">
      <c r="A5" s="194"/>
      <c r="B5" s="105"/>
      <c r="C5" s="105"/>
      <c r="D5" s="106"/>
      <c r="E5" s="107"/>
      <c r="F5" s="108"/>
      <c r="G5" s="109"/>
      <c r="H5" s="109"/>
      <c r="I5" s="8"/>
      <c r="J5" s="8"/>
      <c r="K5" s="8"/>
      <c r="L5" s="8"/>
      <c r="M5" s="8"/>
      <c r="N5" s="8"/>
      <c r="O5" s="8"/>
      <c r="P5" s="8"/>
      <c r="Q5" s="110"/>
      <c r="R5" s="111"/>
    </row>
    <row r="6" spans="1:18" ht="15" customHeight="1" thickBot="1" x14ac:dyDescent="0.3">
      <c r="A6" s="194"/>
      <c r="B6" s="209" t="s">
        <v>12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9"/>
      <c r="R6" s="10"/>
    </row>
    <row r="7" spans="1:18" ht="15" customHeight="1" x14ac:dyDescent="0.25">
      <c r="A7" s="194"/>
      <c r="B7" s="96" t="s">
        <v>64</v>
      </c>
      <c r="C7" s="11">
        <f>VLOOKUP(B7,'Data &amp; Table'!A3:G59,2,FALSE)</f>
        <v>5429872</v>
      </c>
      <c r="D7" s="11" t="str">
        <f>VLOOKUP(B7,Table1[],3,FALSE)</f>
        <v>72/4 oz</v>
      </c>
      <c r="E7" s="12" t="s">
        <v>22</v>
      </c>
      <c r="F7" s="13">
        <f t="shared" ref="F7" si="2">SUM(H7/G7)</f>
        <v>0.1497222222222222</v>
      </c>
      <c r="G7" s="14">
        <f>VLOOKUP(B7,Table1[],5,FALSE)</f>
        <v>72</v>
      </c>
      <c r="H7" s="15">
        <f>VLOOKUP(B7,Table1[],4,FALSE)</f>
        <v>10.78</v>
      </c>
      <c r="I7" s="16">
        <v>30</v>
      </c>
      <c r="J7" s="17"/>
      <c r="K7" s="18"/>
      <c r="L7" s="19"/>
      <c r="M7" s="20"/>
      <c r="N7" s="19"/>
      <c r="O7" s="20"/>
      <c r="P7" s="19"/>
      <c r="Q7" s="21">
        <f>SUM(J7:P7)</f>
        <v>0</v>
      </c>
      <c r="R7" s="22">
        <f>SUM(Q7*F7)</f>
        <v>0</v>
      </c>
    </row>
    <row r="8" spans="1:18" ht="15" hidden="1" customHeight="1" x14ac:dyDescent="0.25">
      <c r="A8" s="194"/>
      <c r="B8" s="97" t="s">
        <v>63</v>
      </c>
      <c r="C8" s="11">
        <f>VLOOKUP(B8,'Data &amp; Table'!A4:G60,2,FALSE)</f>
        <v>6777684</v>
      </c>
      <c r="D8" s="11" t="str">
        <f>VLOOKUP(B8,Table1[],3,FALSE)</f>
        <v>72/4 oz</v>
      </c>
      <c r="E8" s="12" t="s">
        <v>22</v>
      </c>
      <c r="F8" s="23">
        <f>SUM(H8/G8)</f>
        <v>0.17486111111111111</v>
      </c>
      <c r="G8" s="14">
        <f>VLOOKUP(B8,Table1[],5,FALSE)</f>
        <v>72</v>
      </c>
      <c r="H8" s="15">
        <f>VLOOKUP(B8,Table1[],4,FALSE)</f>
        <v>12.59</v>
      </c>
      <c r="I8" s="24"/>
      <c r="J8" s="25"/>
      <c r="K8" s="26"/>
      <c r="L8" s="27"/>
      <c r="M8" s="28"/>
      <c r="N8" s="27"/>
      <c r="O8" s="28"/>
      <c r="P8" s="27"/>
      <c r="Q8" s="29">
        <f t="shared" ref="Q8:Q15" si="3">SUM(J8:P8)</f>
        <v>0</v>
      </c>
      <c r="R8" s="30">
        <f t="shared" ref="R8:R15" si="4">SUM(Q8*F8)</f>
        <v>0</v>
      </c>
    </row>
    <row r="9" spans="1:18" ht="15" hidden="1" customHeight="1" x14ac:dyDescent="0.25">
      <c r="A9" s="194"/>
      <c r="B9" s="97" t="s">
        <v>49</v>
      </c>
      <c r="C9" s="11">
        <f>VLOOKUP(B9,'Data &amp; Table'!A5:G61,2,FALSE)</f>
        <v>26051</v>
      </c>
      <c r="D9" s="11" t="str">
        <f>VLOOKUP(B9,Table1[],3,FALSE)</f>
        <v>50 ct</v>
      </c>
      <c r="E9" s="12" t="s">
        <v>22</v>
      </c>
      <c r="F9" s="23">
        <f t="shared" ref="F9:F15" si="5">SUM(H9/G9)</f>
        <v>0.25</v>
      </c>
      <c r="G9" s="14">
        <f>VLOOKUP(B9,Table1[],5,FALSE)</f>
        <v>50</v>
      </c>
      <c r="H9" s="15">
        <f>VLOOKUP(B9,Table1[],4,FALSE)</f>
        <v>12.5</v>
      </c>
      <c r="I9" s="24"/>
      <c r="J9" s="25"/>
      <c r="K9" s="26"/>
      <c r="L9" s="27"/>
      <c r="M9" s="28"/>
      <c r="N9" s="27"/>
      <c r="O9" s="28"/>
      <c r="P9" s="27"/>
      <c r="Q9" s="29">
        <f t="shared" si="3"/>
        <v>0</v>
      </c>
      <c r="R9" s="30">
        <f t="shared" si="4"/>
        <v>0</v>
      </c>
    </row>
    <row r="10" spans="1:18" ht="15" customHeight="1" x14ac:dyDescent="0.25">
      <c r="A10" s="194"/>
      <c r="B10" s="97" t="s">
        <v>71</v>
      </c>
      <c r="C10" s="11">
        <f>VLOOKUP(B10,'Data &amp; Table'!A6:G62,2,FALSE)</f>
        <v>26068</v>
      </c>
      <c r="D10" s="11" t="str">
        <f>VLOOKUP(B10,Table1[],3,FALSE)</f>
        <v>50 ct</v>
      </c>
      <c r="E10" s="12" t="s">
        <v>22</v>
      </c>
      <c r="F10" s="23">
        <f t="shared" si="5"/>
        <v>0.24600000000000002</v>
      </c>
      <c r="G10" s="14">
        <f>VLOOKUP(B10,Table1[],5,FALSE)</f>
        <v>50</v>
      </c>
      <c r="H10" s="15">
        <f>VLOOKUP(B10,Table1[],4,FALSE)</f>
        <v>12.3</v>
      </c>
      <c r="I10" s="24">
        <v>15</v>
      </c>
      <c r="J10" s="25"/>
      <c r="K10" s="26"/>
      <c r="L10" s="27"/>
      <c r="M10" s="28"/>
      <c r="N10" s="27"/>
      <c r="O10" s="28"/>
      <c r="P10" s="27"/>
      <c r="Q10" s="29">
        <f t="shared" si="3"/>
        <v>0</v>
      </c>
      <c r="R10" s="30">
        <f t="shared" si="4"/>
        <v>0</v>
      </c>
    </row>
    <row r="11" spans="1:18" ht="15" customHeight="1" x14ac:dyDescent="0.25">
      <c r="A11" s="194"/>
      <c r="B11" s="97" t="s">
        <v>56</v>
      </c>
      <c r="C11" s="11">
        <f>VLOOKUP(B11,'Data &amp; Table'!A7:G63,2,FALSE)</f>
        <v>3598703</v>
      </c>
      <c r="D11" s="11" t="str">
        <f>VLOOKUP(B11,Table1[],3,FALSE)</f>
        <v>48/8 oz</v>
      </c>
      <c r="E11" s="12" t="s">
        <v>22</v>
      </c>
      <c r="F11" s="23">
        <f t="shared" si="5"/>
        <v>0.26041666666666669</v>
      </c>
      <c r="G11" s="14">
        <f>VLOOKUP(B11,Table1[],5,FALSE)</f>
        <v>48</v>
      </c>
      <c r="H11" s="15">
        <f>VLOOKUP(B11,Table1[],4,FALSE)</f>
        <v>12.5</v>
      </c>
      <c r="I11" s="24">
        <v>14</v>
      </c>
      <c r="J11" s="25"/>
      <c r="K11" s="26"/>
      <c r="L11" s="27"/>
      <c r="M11" s="28"/>
      <c r="N11" s="27"/>
      <c r="O11" s="28"/>
      <c r="P11" s="27"/>
      <c r="Q11" s="29">
        <f t="shared" si="3"/>
        <v>0</v>
      </c>
      <c r="R11" s="30">
        <f t="shared" si="4"/>
        <v>0</v>
      </c>
    </row>
    <row r="12" spans="1:18" ht="15" customHeight="1" x14ac:dyDescent="0.25">
      <c r="A12" s="194"/>
      <c r="B12" s="98" t="s">
        <v>76</v>
      </c>
      <c r="C12" s="11">
        <f>VLOOKUP(B12,'Data &amp; Table'!A8:G64,2,FALSE)</f>
        <v>3598737</v>
      </c>
      <c r="D12" s="11" t="str">
        <f>VLOOKUP(B12,Table1[],3,FALSE)</f>
        <v>48/8 oz</v>
      </c>
      <c r="E12" s="12" t="s">
        <v>22</v>
      </c>
      <c r="F12" s="23">
        <f t="shared" si="5"/>
        <v>0.26041666666666669</v>
      </c>
      <c r="G12" s="14">
        <f>VLOOKUP(B12,Table1[],5,FALSE)</f>
        <v>48</v>
      </c>
      <c r="H12" s="15">
        <f>VLOOKUP(B12,Table1[],4,FALSE)</f>
        <v>12.5</v>
      </c>
      <c r="I12" s="24">
        <v>14</v>
      </c>
      <c r="J12" s="25"/>
      <c r="K12" s="26"/>
      <c r="L12" s="27"/>
      <c r="M12" s="28"/>
      <c r="N12" s="27"/>
      <c r="O12" s="28"/>
      <c r="P12" s="27"/>
      <c r="Q12" s="29">
        <f t="shared" si="3"/>
        <v>0</v>
      </c>
      <c r="R12" s="30">
        <f t="shared" si="4"/>
        <v>0</v>
      </c>
    </row>
    <row r="13" spans="1:18" ht="15" hidden="1" customHeight="1" x14ac:dyDescent="0.25">
      <c r="A13" s="194"/>
      <c r="B13" s="98" t="s">
        <v>58</v>
      </c>
      <c r="C13" s="11">
        <f>VLOOKUP(B13,'Data &amp; Table'!A9:G65,2,FALSE)</f>
        <v>1886316</v>
      </c>
      <c r="D13" s="11" t="str">
        <f>VLOOKUP(B13,Table1[],3,FALSE)</f>
        <v>6/28 ct</v>
      </c>
      <c r="E13" s="12" t="s">
        <v>22</v>
      </c>
      <c r="F13" s="23">
        <f t="shared" si="5"/>
        <v>0.10327380952380953</v>
      </c>
      <c r="G13" s="14">
        <f>VLOOKUP(B13,Table1[],5,FALSE)</f>
        <v>168</v>
      </c>
      <c r="H13" s="15">
        <f>VLOOKUP(B13,Table1[],4,FALSE)</f>
        <v>17.350000000000001</v>
      </c>
      <c r="I13" s="24"/>
      <c r="J13" s="25"/>
      <c r="K13" s="26"/>
      <c r="L13" s="27"/>
      <c r="M13" s="28"/>
      <c r="N13" s="27"/>
      <c r="O13" s="28"/>
      <c r="P13" s="27"/>
      <c r="Q13" s="29">
        <f t="shared" si="3"/>
        <v>0</v>
      </c>
      <c r="R13" s="30">
        <f t="shared" si="4"/>
        <v>0</v>
      </c>
    </row>
    <row r="14" spans="1:18" ht="15" customHeight="1" x14ac:dyDescent="0.25">
      <c r="A14" s="194"/>
      <c r="B14" s="98" t="s">
        <v>59</v>
      </c>
      <c r="C14" s="11">
        <f>VLOOKUP(B14,'Data &amp; Table'!A10:G66,2,FALSE)</f>
        <v>4716920</v>
      </c>
      <c r="D14" s="11" t="str">
        <f>VLOOKUP(B14,Table1[],3,FALSE)</f>
        <v>6/28 ct</v>
      </c>
      <c r="E14" s="12" t="s">
        <v>22</v>
      </c>
      <c r="F14" s="23">
        <f t="shared" si="5"/>
        <v>0.10886904761904762</v>
      </c>
      <c r="G14" s="14">
        <f>VLOOKUP(B14,Table1[],5,FALSE)</f>
        <v>168</v>
      </c>
      <c r="H14" s="15">
        <f>VLOOKUP(B14,Table1[],4,FALSE)</f>
        <v>18.29</v>
      </c>
      <c r="I14" s="24">
        <v>6</v>
      </c>
      <c r="J14" s="25"/>
      <c r="K14" s="26"/>
      <c r="L14" s="27"/>
      <c r="M14" s="28"/>
      <c r="N14" s="27"/>
      <c r="O14" s="28"/>
      <c r="P14" s="27"/>
      <c r="Q14" s="29">
        <f t="shared" si="3"/>
        <v>0</v>
      </c>
      <c r="R14" s="30">
        <f t="shared" si="4"/>
        <v>0</v>
      </c>
    </row>
    <row r="15" spans="1:18" ht="15" customHeight="1" thickBot="1" x14ac:dyDescent="0.3">
      <c r="A15" s="194"/>
      <c r="B15" s="98" t="s">
        <v>72</v>
      </c>
      <c r="C15" s="11">
        <f>VLOOKUP(B15,'Data &amp; Table'!A11:G67,2,FALSE)</f>
        <v>4046330</v>
      </c>
      <c r="D15" s="11" t="str">
        <f>VLOOKUP(B15,Table1[],3,FALSE)</f>
        <v>1000 ct</v>
      </c>
      <c r="E15" s="12" t="s">
        <v>22</v>
      </c>
      <c r="F15" s="23">
        <f t="shared" si="5"/>
        <v>3.8869999999999995E-2</v>
      </c>
      <c r="G15" s="14">
        <f>VLOOKUP(B15,Table1[],5,FALSE)</f>
        <v>1000</v>
      </c>
      <c r="H15" s="15">
        <f>VLOOKUP(B15,Table1[],4,FALSE)</f>
        <v>38.869999999999997</v>
      </c>
      <c r="I15" s="24">
        <v>13</v>
      </c>
      <c r="J15" s="25"/>
      <c r="K15" s="26"/>
      <c r="L15" s="27"/>
      <c r="M15" s="28"/>
      <c r="N15" s="27"/>
      <c r="O15" s="28"/>
      <c r="P15" s="27"/>
      <c r="Q15" s="29">
        <f t="shared" si="3"/>
        <v>0</v>
      </c>
      <c r="R15" s="30">
        <f t="shared" si="4"/>
        <v>0</v>
      </c>
    </row>
    <row r="16" spans="1:18" ht="15" customHeight="1" thickBot="1" x14ac:dyDescent="0.3">
      <c r="A16" s="194"/>
      <c r="B16" s="224" t="s">
        <v>13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9"/>
      <c r="R16" s="38"/>
    </row>
    <row r="17" spans="1:18" ht="15" hidden="1" customHeight="1" x14ac:dyDescent="0.25">
      <c r="A17" s="194"/>
      <c r="B17" s="79" t="s">
        <v>54</v>
      </c>
      <c r="C17" s="39">
        <f>VLOOKUP(B17,'Data &amp; Table'!A3:G59,2,FALSE)</f>
        <v>7913403</v>
      </c>
      <c r="D17" s="11" t="str">
        <f>VLOOKUP(B17,Table1[],3,FALSE)</f>
        <v>8/10 ct</v>
      </c>
      <c r="E17" s="39" t="s">
        <v>22</v>
      </c>
      <c r="F17" s="13">
        <f>SUM(H17/G17)</f>
        <v>6.3312499999999998</v>
      </c>
      <c r="G17" s="40">
        <f>VLOOKUP(B17,Table1[],5,FALSE)</f>
        <v>8</v>
      </c>
      <c r="H17" s="41">
        <f>VLOOKUP(B17,Table1[],4,FALSE)</f>
        <v>50.65</v>
      </c>
      <c r="I17" s="42"/>
      <c r="J17" s="17"/>
      <c r="K17" s="43"/>
      <c r="L17" s="19"/>
      <c r="M17" s="44"/>
      <c r="N17" s="19"/>
      <c r="O17" s="44"/>
      <c r="P17" s="19"/>
      <c r="Q17" s="29">
        <f t="shared" ref="Q17:Q19" si="6">SUM(J17:P17)</f>
        <v>0</v>
      </c>
      <c r="R17" s="22">
        <f t="shared" ref="R17:R20" si="7">SUM(Q17*F17)</f>
        <v>0</v>
      </c>
    </row>
    <row r="18" spans="1:18" ht="15" customHeight="1" thickBot="1" x14ac:dyDescent="0.3">
      <c r="A18" s="194"/>
      <c r="B18" s="79" t="s">
        <v>53</v>
      </c>
      <c r="C18" s="39">
        <f>VLOOKUP(B18,'Data &amp; Table'!A4:G60,2,FALSE)</f>
        <v>7887268</v>
      </c>
      <c r="D18" s="11" t="str">
        <f>VLOOKUP(B18,Table1[],3,FALSE)</f>
        <v>16/10 ct</v>
      </c>
      <c r="E18" s="39" t="s">
        <v>22</v>
      </c>
      <c r="F18" s="23">
        <f t="shared" ref="F18:F20" si="8">SUM(H18/G18)</f>
        <v>5.3875000000000002</v>
      </c>
      <c r="G18" s="40">
        <f>VLOOKUP(B18,Table1[],5,FALSE)</f>
        <v>16</v>
      </c>
      <c r="H18" s="41">
        <f>VLOOKUP(B18,Table1[],4,FALSE)</f>
        <v>86.2</v>
      </c>
      <c r="I18" s="45" t="s">
        <v>165</v>
      </c>
      <c r="J18" s="25"/>
      <c r="K18" s="46"/>
      <c r="L18" s="27"/>
      <c r="M18" s="47"/>
      <c r="N18" s="27"/>
      <c r="O18" s="47"/>
      <c r="P18" s="27"/>
      <c r="Q18" s="29">
        <f t="shared" si="6"/>
        <v>0</v>
      </c>
      <c r="R18" s="30">
        <f t="shared" si="7"/>
        <v>0</v>
      </c>
    </row>
    <row r="19" spans="1:18" ht="15" hidden="1" customHeight="1" x14ac:dyDescent="0.25">
      <c r="A19" s="194"/>
      <c r="B19" s="79" t="s">
        <v>77</v>
      </c>
      <c r="C19" s="39">
        <f>VLOOKUP(B19,'Data &amp; Table'!A5:G61,2,FALSE)</f>
        <v>2216045</v>
      </c>
      <c r="D19" s="11" t="str">
        <f>VLOOKUP(B19,Table1[],3,FALSE)</f>
        <v>2 ct</v>
      </c>
      <c r="E19" s="39" t="s">
        <v>22</v>
      </c>
      <c r="F19" s="23">
        <f t="shared" si="8"/>
        <v>34.340000000000003</v>
      </c>
      <c r="G19" s="40">
        <f>VLOOKUP(B19,Table1[],5,FALSE)</f>
        <v>2</v>
      </c>
      <c r="H19" s="41">
        <f>VLOOKUP(B19,Table1[],4,FALSE)</f>
        <v>68.680000000000007</v>
      </c>
      <c r="I19" s="45"/>
      <c r="J19" s="25"/>
      <c r="K19" s="46"/>
      <c r="L19" s="27"/>
      <c r="M19" s="47"/>
      <c r="N19" s="27"/>
      <c r="O19" s="47"/>
      <c r="P19" s="27"/>
      <c r="Q19" s="29">
        <f t="shared" si="6"/>
        <v>0</v>
      </c>
      <c r="R19" s="30">
        <f t="shared" si="7"/>
        <v>0</v>
      </c>
    </row>
    <row r="20" spans="1:18" ht="15" hidden="1" customHeight="1" thickBot="1" x14ac:dyDescent="0.3">
      <c r="A20" s="194"/>
      <c r="B20" s="79" t="s">
        <v>78</v>
      </c>
      <c r="C20" s="39">
        <f>VLOOKUP(B20,'Data &amp; Table'!A6:G62,2,FALSE)</f>
        <v>2843104</v>
      </c>
      <c r="D20" s="11" t="str">
        <f>VLOOKUP(B20,Table1[],3,FALSE)</f>
        <v>2 ct</v>
      </c>
      <c r="E20" s="39" t="s">
        <v>22</v>
      </c>
      <c r="F20" s="23">
        <f t="shared" si="8"/>
        <v>34.93</v>
      </c>
      <c r="G20" s="40">
        <f>VLOOKUP(B20,Table1[],5,FALSE)</f>
        <v>2</v>
      </c>
      <c r="H20" s="41">
        <f>VLOOKUP(B20,Table1[],4,FALSE)</f>
        <v>69.86</v>
      </c>
      <c r="I20" s="45"/>
      <c r="J20" s="25"/>
      <c r="K20" s="46"/>
      <c r="L20" s="27"/>
      <c r="M20" s="47"/>
      <c r="N20" s="27"/>
      <c r="O20" s="47"/>
      <c r="P20" s="27"/>
      <c r="Q20" s="29">
        <f t="shared" ref="Q20:Q46" si="9">SUM(J20:P20)</f>
        <v>0</v>
      </c>
      <c r="R20" s="30">
        <f t="shared" si="7"/>
        <v>0</v>
      </c>
    </row>
    <row r="21" spans="1:18" ht="15" customHeight="1" thickBot="1" x14ac:dyDescent="0.3">
      <c r="A21" s="194"/>
      <c r="B21" s="224" t="s">
        <v>79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9"/>
      <c r="R21" s="38"/>
    </row>
    <row r="22" spans="1:18" ht="15" customHeight="1" x14ac:dyDescent="0.25">
      <c r="A22" s="194"/>
      <c r="B22" s="99" t="s">
        <v>62</v>
      </c>
      <c r="C22" s="50">
        <f>VLOOKUP(B22,'Data &amp; Table'!A3:G59,2,FALSE)</f>
        <v>7076126</v>
      </c>
      <c r="D22" s="93" t="str">
        <f>VLOOKUP(B22,Table1[],3,FALSE)</f>
        <v>72/4 oz</v>
      </c>
      <c r="E22" s="50" t="s">
        <v>22</v>
      </c>
      <c r="F22" s="51">
        <f>SUM(H22/G22)</f>
        <v>0.28611111111111115</v>
      </c>
      <c r="G22" s="52">
        <f>VLOOKUP(B22,Table1[],5,FALSE)</f>
        <v>72</v>
      </c>
      <c r="H22" s="53">
        <f>VLOOKUP(B22,Table1[],4,FALSE)</f>
        <v>20.6</v>
      </c>
      <c r="I22" s="42">
        <v>13</v>
      </c>
      <c r="J22" s="19"/>
      <c r="K22" s="44"/>
      <c r="L22" s="19"/>
      <c r="M22" s="44"/>
      <c r="N22" s="19"/>
      <c r="O22" s="44"/>
      <c r="P22" s="19"/>
      <c r="Q22" s="21">
        <f t="shared" si="9"/>
        <v>0</v>
      </c>
      <c r="R22" s="22">
        <f t="shared" ref="R22:R30" si="10">SUM(Q22*F22)</f>
        <v>0</v>
      </c>
    </row>
    <row r="23" spans="1:18" ht="15" hidden="1" customHeight="1" x14ac:dyDescent="0.25">
      <c r="A23" s="194"/>
      <c r="B23" s="100" t="s">
        <v>26</v>
      </c>
      <c r="C23" s="50">
        <f>VLOOKUP(B23,'Data &amp; Table'!A4:G60,2,FALSE)</f>
        <v>0</v>
      </c>
      <c r="D23" s="93" t="str">
        <f>VLOOKUP(B23,Table1[],3,FALSE)</f>
        <v>1 ea</v>
      </c>
      <c r="E23" s="50" t="s">
        <v>22</v>
      </c>
      <c r="F23" s="54">
        <f t="shared" ref="F23:F30" si="11">SUM(H23/G23)</f>
        <v>2.31</v>
      </c>
      <c r="G23" s="52">
        <f>VLOOKUP(B23,Table1[],5,FALSE)</f>
        <v>1</v>
      </c>
      <c r="H23" s="53">
        <f>VLOOKUP(B23,Table1[],4,FALSE)</f>
        <v>2.31</v>
      </c>
      <c r="I23" s="45"/>
      <c r="J23" s="27"/>
      <c r="K23" s="47"/>
      <c r="L23" s="27"/>
      <c r="M23" s="47"/>
      <c r="N23" s="27"/>
      <c r="O23" s="47"/>
      <c r="P23" s="27"/>
      <c r="Q23" s="29">
        <f t="shared" si="9"/>
        <v>0</v>
      </c>
      <c r="R23" s="30">
        <f t="shared" si="10"/>
        <v>0</v>
      </c>
    </row>
    <row r="24" spans="1:18" ht="15" customHeight="1" x14ac:dyDescent="0.25">
      <c r="A24" s="194"/>
      <c r="B24" s="97" t="s">
        <v>36</v>
      </c>
      <c r="C24" s="50">
        <f>VLOOKUP(B24,'Data &amp; Table'!A5:G61,2,FALSE)</f>
        <v>3412410</v>
      </c>
      <c r="D24" s="93" t="str">
        <f>VLOOKUP(B24,Table1[],3,FALSE)</f>
        <v>48 ct</v>
      </c>
      <c r="E24" s="50" t="s">
        <v>22</v>
      </c>
      <c r="F24" s="54">
        <f t="shared" si="11"/>
        <v>0.32645833333333335</v>
      </c>
      <c r="G24" s="52">
        <f>VLOOKUP(B24,Table1[],5,FALSE)</f>
        <v>48</v>
      </c>
      <c r="H24" s="53">
        <f>VLOOKUP(B24,Table1[],4,FALSE)</f>
        <v>15.67</v>
      </c>
      <c r="I24" s="45">
        <v>24</v>
      </c>
      <c r="J24" s="27"/>
      <c r="K24" s="47"/>
      <c r="L24" s="27"/>
      <c r="M24" s="47"/>
      <c r="N24" s="27"/>
      <c r="O24" s="47"/>
      <c r="P24" s="27"/>
      <c r="Q24" s="29">
        <f t="shared" si="9"/>
        <v>0</v>
      </c>
      <c r="R24" s="30">
        <f t="shared" si="10"/>
        <v>0</v>
      </c>
    </row>
    <row r="25" spans="1:18" ht="15" hidden="1" customHeight="1" x14ac:dyDescent="0.25">
      <c r="A25" s="194"/>
      <c r="B25" s="101" t="s">
        <v>68</v>
      </c>
      <c r="C25" s="50">
        <f>VLOOKUP(B25,'Data &amp; Table'!A6:G62,2,FALSE)</f>
        <v>6216725</v>
      </c>
      <c r="D25" s="93" t="str">
        <f>VLOOKUP(B25,Table1[],3,FALSE)</f>
        <v>48 ct</v>
      </c>
      <c r="E25" s="50" t="s">
        <v>22</v>
      </c>
      <c r="F25" s="54">
        <f t="shared" si="11"/>
        <v>0.36791666666666667</v>
      </c>
      <c r="G25" s="52">
        <f>VLOOKUP(B25,Table1[],5,FALSE)</f>
        <v>48</v>
      </c>
      <c r="H25" s="53">
        <f>VLOOKUP(B25,Table1[],4,FALSE)</f>
        <v>17.66</v>
      </c>
      <c r="I25" s="45"/>
      <c r="J25" s="27"/>
      <c r="K25" s="47"/>
      <c r="L25" s="27"/>
      <c r="M25" s="47"/>
      <c r="N25" s="27"/>
      <c r="O25" s="47"/>
      <c r="P25" s="27"/>
      <c r="Q25" s="29">
        <f t="shared" si="9"/>
        <v>0</v>
      </c>
      <c r="R25" s="30">
        <f t="shared" si="10"/>
        <v>0</v>
      </c>
    </row>
    <row r="26" spans="1:18" ht="15" hidden="1" customHeight="1" x14ac:dyDescent="0.25">
      <c r="A26" s="194"/>
      <c r="B26" s="101" t="s">
        <v>70</v>
      </c>
      <c r="C26" s="50">
        <f>VLOOKUP(B26,'Data &amp; Table'!A7:G63,2,FALSE)</f>
        <v>6216709</v>
      </c>
      <c r="D26" s="93" t="str">
        <f>VLOOKUP(B26,Table1[],3,FALSE)</f>
        <v>48 ct</v>
      </c>
      <c r="E26" s="50" t="s">
        <v>22</v>
      </c>
      <c r="F26" s="54">
        <f t="shared" si="11"/>
        <v>0.36791666666666667</v>
      </c>
      <c r="G26" s="52">
        <f>VLOOKUP(B26,Table1[],5,FALSE)</f>
        <v>48</v>
      </c>
      <c r="H26" s="53">
        <f>VLOOKUP(B26,Table1[],4,FALSE)</f>
        <v>17.66</v>
      </c>
      <c r="I26" s="45"/>
      <c r="J26" s="27"/>
      <c r="K26" s="47"/>
      <c r="L26" s="27"/>
      <c r="M26" s="47"/>
      <c r="N26" s="27"/>
      <c r="O26" s="47"/>
      <c r="P26" s="27"/>
      <c r="Q26" s="29">
        <f t="shared" si="9"/>
        <v>0</v>
      </c>
      <c r="R26" s="30">
        <f t="shared" si="10"/>
        <v>0</v>
      </c>
    </row>
    <row r="27" spans="1:18" ht="15" hidden="1" customHeight="1" x14ac:dyDescent="0.25">
      <c r="A27" s="194"/>
      <c r="B27" s="101" t="s">
        <v>69</v>
      </c>
      <c r="C27" s="50">
        <f>VLOOKUP(B27,'Data &amp; Table'!A8:G64,2,FALSE)</f>
        <v>0</v>
      </c>
      <c r="D27" s="93">
        <f>VLOOKUP(B27,Table1[],3,FALSE)</f>
        <v>0</v>
      </c>
      <c r="E27" s="50" t="s">
        <v>22</v>
      </c>
      <c r="F27" s="54">
        <f t="shared" si="11"/>
        <v>0.19</v>
      </c>
      <c r="G27" s="52">
        <f>VLOOKUP(B27,Table1[],5,FALSE)</f>
        <v>1</v>
      </c>
      <c r="H27" s="53">
        <f>VLOOKUP(B27,Table1[],4,FALSE)</f>
        <v>0.19</v>
      </c>
      <c r="I27" s="45"/>
      <c r="J27" s="27"/>
      <c r="K27" s="47"/>
      <c r="L27" s="27"/>
      <c r="M27" s="47"/>
      <c r="N27" s="27"/>
      <c r="O27" s="47"/>
      <c r="P27" s="27"/>
      <c r="Q27" s="29">
        <f t="shared" si="9"/>
        <v>0</v>
      </c>
      <c r="R27" s="30">
        <f t="shared" si="10"/>
        <v>0</v>
      </c>
    </row>
    <row r="28" spans="1:18" ht="15" customHeight="1" x14ac:dyDescent="0.25">
      <c r="A28" s="194"/>
      <c r="B28" s="102" t="s">
        <v>43</v>
      </c>
      <c r="C28" s="50">
        <f>VLOOKUP(B28,'Data &amp; Table'!A9:G65,2,FALSE)</f>
        <v>1666163</v>
      </c>
      <c r="D28" s="93" t="str">
        <f>VLOOKUP(B28,Table1[],3,FALSE)</f>
        <v>48 ct</v>
      </c>
      <c r="E28" s="50" t="s">
        <v>22</v>
      </c>
      <c r="F28" s="54">
        <f t="shared" si="11"/>
        <v>0.31708333333333333</v>
      </c>
      <c r="G28" s="52">
        <f>VLOOKUP(B28,Table1[],5,FALSE)</f>
        <v>48</v>
      </c>
      <c r="H28" s="53">
        <f>VLOOKUP(B28,Table1[],4,FALSE)</f>
        <v>15.22</v>
      </c>
      <c r="I28" s="45">
        <v>24</v>
      </c>
      <c r="J28" s="27"/>
      <c r="K28" s="47"/>
      <c r="L28" s="27"/>
      <c r="M28" s="47"/>
      <c r="N28" s="27"/>
      <c r="O28" s="47"/>
      <c r="P28" s="27"/>
      <c r="Q28" s="29">
        <f t="shared" si="9"/>
        <v>0</v>
      </c>
      <c r="R28" s="30">
        <f t="shared" si="10"/>
        <v>0</v>
      </c>
    </row>
    <row r="29" spans="1:18" ht="15" hidden="1" customHeight="1" x14ac:dyDescent="0.25">
      <c r="A29" s="194"/>
      <c r="B29" s="101" t="s">
        <v>47</v>
      </c>
      <c r="C29" s="50">
        <f>VLOOKUP(B29,'Data &amp; Table'!A10:G66,2,FALSE)</f>
        <v>0</v>
      </c>
      <c r="D29" s="93">
        <f>VLOOKUP(B29,Table1[],3,FALSE)</f>
        <v>0</v>
      </c>
      <c r="E29" s="50" t="s">
        <v>22</v>
      </c>
      <c r="F29" s="54">
        <f t="shared" si="11"/>
        <v>0.8</v>
      </c>
      <c r="G29" s="52">
        <f>VLOOKUP(B29,Table1[],5,FALSE)</f>
        <v>1</v>
      </c>
      <c r="H29" s="53">
        <f>VLOOKUP(B29,Table1[],4,FALSE)</f>
        <v>0.8</v>
      </c>
      <c r="I29" s="45"/>
      <c r="J29" s="27"/>
      <c r="K29" s="47"/>
      <c r="L29" s="27"/>
      <c r="M29" s="47"/>
      <c r="N29" s="27"/>
      <c r="O29" s="47"/>
      <c r="P29" s="27"/>
      <c r="Q29" s="29">
        <f t="shared" si="9"/>
        <v>0</v>
      </c>
      <c r="R29" s="30">
        <f t="shared" si="10"/>
        <v>0</v>
      </c>
    </row>
    <row r="30" spans="1:18" ht="15" customHeight="1" thickBot="1" x14ac:dyDescent="0.3">
      <c r="A30" s="194"/>
      <c r="B30" s="102" t="s">
        <v>48</v>
      </c>
      <c r="C30" s="50">
        <f>VLOOKUP(B30,'Data &amp; Table'!A11:G67,2,FALSE)</f>
        <v>8759060</v>
      </c>
      <c r="D30" s="93" t="str">
        <f>VLOOKUP(B30,Table1[],3,FALSE)</f>
        <v>48 ct</v>
      </c>
      <c r="E30" s="50" t="s">
        <v>22</v>
      </c>
      <c r="F30" s="54">
        <f t="shared" si="11"/>
        <v>0.30437500000000001</v>
      </c>
      <c r="G30" s="52">
        <f>VLOOKUP(B30,Table1[],5,FALSE)</f>
        <v>48</v>
      </c>
      <c r="H30" s="53">
        <f>VLOOKUP(B30,Table1[],4,FALSE)</f>
        <v>14.61</v>
      </c>
      <c r="I30" s="45">
        <v>15</v>
      </c>
      <c r="J30" s="27"/>
      <c r="K30" s="47"/>
      <c r="L30" s="27"/>
      <c r="M30" s="47"/>
      <c r="N30" s="27"/>
      <c r="O30" s="47"/>
      <c r="P30" s="27"/>
      <c r="Q30" s="29">
        <f t="shared" si="9"/>
        <v>0</v>
      </c>
      <c r="R30" s="30">
        <f t="shared" si="10"/>
        <v>0</v>
      </c>
    </row>
    <row r="31" spans="1:18" ht="15" customHeight="1" thickBot="1" x14ac:dyDescent="0.3">
      <c r="A31" s="194"/>
      <c r="B31" s="224" t="s">
        <v>14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9"/>
      <c r="R31" s="38"/>
    </row>
    <row r="32" spans="1:18" ht="15" customHeight="1" x14ac:dyDescent="0.25">
      <c r="A32" s="194"/>
      <c r="B32" s="102" t="s">
        <v>75</v>
      </c>
      <c r="C32" s="50">
        <f>VLOOKUP(B32,Table1[],2,FALSE)</f>
        <v>8328668</v>
      </c>
      <c r="D32" s="93" t="str">
        <f>VLOOKUP(B32,Table1[],3,FALSE)</f>
        <v>384 ct</v>
      </c>
      <c r="E32" s="50" t="s">
        <v>22</v>
      </c>
      <c r="F32" s="51">
        <f>SUM(H32/G32)</f>
        <v>3.3385416666666667E-2</v>
      </c>
      <c r="G32" s="56">
        <f>VLOOKUP(B32,Table1[],5,FALSE)</f>
        <v>384</v>
      </c>
      <c r="H32" s="53">
        <f>VLOOKUP(B32,Table1[],4,FALSE)</f>
        <v>12.82</v>
      </c>
      <c r="I32" s="42">
        <v>20</v>
      </c>
      <c r="J32" s="19"/>
      <c r="K32" s="44"/>
      <c r="L32" s="19"/>
      <c r="M32" s="44"/>
      <c r="N32" s="19"/>
      <c r="O32" s="44"/>
      <c r="P32" s="19"/>
      <c r="Q32" s="21">
        <f t="shared" si="9"/>
        <v>0</v>
      </c>
      <c r="R32" s="22">
        <f>SUM(Q32*F32)</f>
        <v>0</v>
      </c>
    </row>
    <row r="33" spans="1:18" ht="15" hidden="1" customHeight="1" x14ac:dyDescent="0.25">
      <c r="A33" s="194"/>
      <c r="B33" s="102" t="s">
        <v>65</v>
      </c>
      <c r="C33" s="50">
        <f>VLOOKUP(B33,Table1[],2,FALSE)</f>
        <v>4053468</v>
      </c>
      <c r="D33" s="93" t="str">
        <f>VLOOKUP(B33,Table1[],3,FALSE)</f>
        <v>20/50 ct</v>
      </c>
      <c r="E33" s="50" t="s">
        <v>22</v>
      </c>
      <c r="F33" s="54">
        <f t="shared" ref="F33:F46" si="12">SUM(H33/G33)</f>
        <v>4.0600000000000004E-2</v>
      </c>
      <c r="G33" s="56">
        <f>VLOOKUP(B33,Table1[],5,FALSE)</f>
        <v>1000</v>
      </c>
      <c r="H33" s="53">
        <f>VLOOKUP(B33,Table1[],4,FALSE)</f>
        <v>40.6</v>
      </c>
      <c r="I33" s="45"/>
      <c r="J33" s="27"/>
      <c r="K33" s="47"/>
      <c r="L33" s="27"/>
      <c r="M33" s="47"/>
      <c r="N33" s="27"/>
      <c r="O33" s="47"/>
      <c r="P33" s="27"/>
      <c r="Q33" s="29">
        <f t="shared" si="9"/>
        <v>0</v>
      </c>
      <c r="R33" s="30">
        <f t="shared" ref="R33:R46" si="13">SUM(Q33*F33)</f>
        <v>0</v>
      </c>
    </row>
    <row r="34" spans="1:18" ht="15" customHeight="1" x14ac:dyDescent="0.25">
      <c r="A34" s="194"/>
      <c r="B34" s="102" t="s">
        <v>50</v>
      </c>
      <c r="C34" s="50">
        <f>VLOOKUP(B34,Table1[],2,FALSE)</f>
        <v>4695292</v>
      </c>
      <c r="D34" s="93" t="str">
        <f>VLOOKUP(B34,Table1[],3,FALSE)</f>
        <v>6/50 ct</v>
      </c>
      <c r="E34" s="50" t="s">
        <v>22</v>
      </c>
      <c r="F34" s="54">
        <f t="shared" si="12"/>
        <v>9.5966666666666658E-2</v>
      </c>
      <c r="G34" s="56">
        <f>VLOOKUP(B34,Table1[],5,FALSE)</f>
        <v>300</v>
      </c>
      <c r="H34" s="53">
        <f>VLOOKUP(B34,Table1[],4,FALSE)</f>
        <v>28.79</v>
      </c>
      <c r="I34" s="45">
        <v>10</v>
      </c>
      <c r="J34" s="27"/>
      <c r="K34" s="47"/>
      <c r="L34" s="27"/>
      <c r="M34" s="47"/>
      <c r="N34" s="27"/>
      <c r="O34" s="47"/>
      <c r="P34" s="27"/>
      <c r="Q34" s="29">
        <f t="shared" si="9"/>
        <v>0</v>
      </c>
      <c r="R34" s="30">
        <f t="shared" si="13"/>
        <v>0</v>
      </c>
    </row>
    <row r="35" spans="1:18" ht="15" customHeight="1" x14ac:dyDescent="0.25">
      <c r="A35" s="194"/>
      <c r="B35" s="102" t="s">
        <v>60</v>
      </c>
      <c r="C35" s="50">
        <f>VLOOKUP(B35,Table1[],2,FALSE)</f>
        <v>6937445</v>
      </c>
      <c r="D35" s="93" t="str">
        <f>VLOOKUP(B35,Table1[],3,FALSE)</f>
        <v>200 ct</v>
      </c>
      <c r="E35" s="50" t="s">
        <v>22</v>
      </c>
      <c r="F35" s="54">
        <f t="shared" si="12"/>
        <v>7.4400000000000008E-2</v>
      </c>
      <c r="G35" s="56">
        <f>VLOOKUP(B35,Table1[],5,FALSE)</f>
        <v>200</v>
      </c>
      <c r="H35" s="53">
        <f>VLOOKUP(B35,Table1[],4,FALSE)</f>
        <v>14.88</v>
      </c>
      <c r="I35" s="45">
        <v>12</v>
      </c>
      <c r="J35" s="27"/>
      <c r="K35" s="47"/>
      <c r="L35" s="27"/>
      <c r="M35" s="47"/>
      <c r="N35" s="27"/>
      <c r="O35" s="47"/>
      <c r="P35" s="27"/>
      <c r="Q35" s="29">
        <f t="shared" si="9"/>
        <v>0</v>
      </c>
      <c r="R35" s="30">
        <f t="shared" si="13"/>
        <v>0</v>
      </c>
    </row>
    <row r="36" spans="1:18" ht="15" customHeight="1" x14ac:dyDescent="0.25">
      <c r="A36" s="194"/>
      <c r="B36" s="102" t="s">
        <v>61</v>
      </c>
      <c r="C36" s="50">
        <f>VLOOKUP(B36,Table1[],2,FALSE)</f>
        <v>4136768</v>
      </c>
      <c r="D36" s="93" t="str">
        <f>VLOOKUP(B36,Table1[],3,FALSE)</f>
        <v>1000 ct</v>
      </c>
      <c r="E36" s="50" t="s">
        <v>22</v>
      </c>
      <c r="F36" s="54">
        <f t="shared" si="12"/>
        <v>2.3809999999999998E-2</v>
      </c>
      <c r="G36" s="56">
        <f>VLOOKUP(B36,Table1[],5,FALSE)</f>
        <v>1000</v>
      </c>
      <c r="H36" s="53">
        <f>VLOOKUP(B36,Table1[],4,FALSE)</f>
        <v>23.81</v>
      </c>
      <c r="I36" s="45">
        <v>20</v>
      </c>
      <c r="J36" s="27"/>
      <c r="K36" s="47"/>
      <c r="L36" s="27"/>
      <c r="M36" s="47"/>
      <c r="N36" s="27"/>
      <c r="O36" s="47"/>
      <c r="P36" s="27"/>
      <c r="Q36" s="29">
        <f t="shared" si="9"/>
        <v>0</v>
      </c>
      <c r="R36" s="30">
        <f t="shared" si="13"/>
        <v>0</v>
      </c>
    </row>
    <row r="37" spans="1:18" ht="15" customHeight="1" x14ac:dyDescent="0.25">
      <c r="A37" s="194"/>
      <c r="B37" s="102" t="s">
        <v>80</v>
      </c>
      <c r="C37" s="50">
        <f>VLOOKUP(B37,Table1[],2,FALSE)</f>
        <v>7087133</v>
      </c>
      <c r="D37" s="93" t="str">
        <f>VLOOKUP(B37,Table1[],3,FALSE)</f>
        <v>200 ct</v>
      </c>
      <c r="E37" s="50" t="s">
        <v>22</v>
      </c>
      <c r="F37" s="54">
        <f t="shared" si="12"/>
        <v>0.17019999999999999</v>
      </c>
      <c r="G37" s="56">
        <f>VLOOKUP(B37,Table1[],5,FALSE)</f>
        <v>200</v>
      </c>
      <c r="H37" s="53">
        <f>VLOOKUP(B37,Table1[],4,FALSE)</f>
        <v>34.04</v>
      </c>
      <c r="I37" s="45">
        <v>15</v>
      </c>
      <c r="J37" s="27"/>
      <c r="K37" s="47"/>
      <c r="L37" s="27"/>
      <c r="M37" s="47"/>
      <c r="N37" s="27"/>
      <c r="O37" s="47"/>
      <c r="P37" s="27"/>
      <c r="Q37" s="29">
        <f t="shared" si="9"/>
        <v>0</v>
      </c>
      <c r="R37" s="30">
        <f t="shared" si="13"/>
        <v>0</v>
      </c>
    </row>
    <row r="38" spans="1:18" ht="15" customHeight="1" x14ac:dyDescent="0.25">
      <c r="A38" s="194"/>
      <c r="B38" s="102" t="s">
        <v>81</v>
      </c>
      <c r="C38" s="50">
        <f>VLOOKUP(B38,Table1[],2,FALSE)</f>
        <v>4879710</v>
      </c>
      <c r="D38" s="93" t="str">
        <f>VLOOKUP(B38,Table1[],3,FALSE)</f>
        <v>2000 ct</v>
      </c>
      <c r="E38" s="50" t="s">
        <v>22</v>
      </c>
      <c r="F38" s="54">
        <f t="shared" si="12"/>
        <v>6.13E-3</v>
      </c>
      <c r="G38" s="56">
        <f>VLOOKUP(B38,Table1[],5,FALSE)</f>
        <v>2000</v>
      </c>
      <c r="H38" s="53">
        <f>VLOOKUP(B38,Table1[],4,FALSE)</f>
        <v>12.26</v>
      </c>
      <c r="I38" s="45">
        <v>40</v>
      </c>
      <c r="J38" s="27"/>
      <c r="K38" s="47"/>
      <c r="L38" s="27"/>
      <c r="M38" s="47"/>
      <c r="N38" s="27"/>
      <c r="O38" s="47"/>
      <c r="P38" s="27"/>
      <c r="Q38" s="29">
        <f t="shared" si="9"/>
        <v>0</v>
      </c>
      <c r="R38" s="30">
        <f t="shared" si="13"/>
        <v>0</v>
      </c>
    </row>
    <row r="39" spans="1:18" ht="15" customHeight="1" x14ac:dyDescent="0.25">
      <c r="A39" s="194"/>
      <c r="B39" s="102" t="s">
        <v>82</v>
      </c>
      <c r="C39" s="50">
        <f>VLOOKUP(B39,Table1[],2,FALSE)</f>
        <v>6735138</v>
      </c>
      <c r="D39" s="93" t="str">
        <f>VLOOKUP(B39,Table1[],3,FALSE)</f>
        <v>200 ct</v>
      </c>
      <c r="E39" s="50" t="s">
        <v>22</v>
      </c>
      <c r="F39" s="54">
        <f t="shared" si="12"/>
        <v>6.9749999999999993E-2</v>
      </c>
      <c r="G39" s="56">
        <f>VLOOKUP(B39,Table1[],5,FALSE)</f>
        <v>200</v>
      </c>
      <c r="H39" s="53">
        <f>VLOOKUP(B39,Table1[],4,FALSE)</f>
        <v>13.95</v>
      </c>
      <c r="I39" s="45">
        <v>20</v>
      </c>
      <c r="J39" s="27"/>
      <c r="K39" s="47"/>
      <c r="L39" s="27"/>
      <c r="M39" s="47"/>
      <c r="N39" s="27"/>
      <c r="O39" s="47"/>
      <c r="P39" s="27"/>
      <c r="Q39" s="29">
        <f t="shared" si="9"/>
        <v>0</v>
      </c>
      <c r="R39" s="30">
        <f t="shared" si="13"/>
        <v>0</v>
      </c>
    </row>
    <row r="40" spans="1:18" ht="15" customHeight="1" x14ac:dyDescent="0.25">
      <c r="A40" s="194"/>
      <c r="B40" s="102" t="s">
        <v>83</v>
      </c>
      <c r="C40" s="50">
        <f>VLOOKUP(B40,Table1[],2,FALSE)</f>
        <v>6631347</v>
      </c>
      <c r="D40" s="93" t="str">
        <f>VLOOKUP(B40,Table1[],3,FALSE)</f>
        <v>600 ct</v>
      </c>
      <c r="E40" s="50" t="s">
        <v>22</v>
      </c>
      <c r="F40" s="54">
        <f t="shared" si="12"/>
        <v>3.3849999999999998E-2</v>
      </c>
      <c r="G40" s="56">
        <f>VLOOKUP(B40,Table1[],5,FALSE)</f>
        <v>600</v>
      </c>
      <c r="H40" s="53">
        <f>VLOOKUP(B40,Table1[],4,FALSE)</f>
        <v>20.309999999999999</v>
      </c>
      <c r="I40" s="45">
        <v>20</v>
      </c>
      <c r="J40" s="27"/>
      <c r="K40" s="47"/>
      <c r="L40" s="27"/>
      <c r="M40" s="47"/>
      <c r="N40" s="27"/>
      <c r="O40" s="47"/>
      <c r="P40" s="27"/>
      <c r="Q40" s="29">
        <f t="shared" si="9"/>
        <v>0</v>
      </c>
      <c r="R40" s="30">
        <f t="shared" si="13"/>
        <v>0</v>
      </c>
    </row>
    <row r="41" spans="1:18" ht="15" customHeight="1" x14ac:dyDescent="0.25">
      <c r="A41" s="194"/>
      <c r="B41" s="102" t="s">
        <v>84</v>
      </c>
      <c r="C41" s="50">
        <f>VLOOKUP(B41,Table1[],2,FALSE)</f>
        <v>4394417</v>
      </c>
      <c r="D41" s="93" t="str">
        <f>VLOOKUP(B41,Table1[],3,FALSE)</f>
        <v>500 ct</v>
      </c>
      <c r="E41" s="50" t="s">
        <v>22</v>
      </c>
      <c r="F41" s="54">
        <f t="shared" si="12"/>
        <v>1.8460000000000001E-2</v>
      </c>
      <c r="G41" s="56">
        <f>VLOOKUP(B41,Table1[],5,FALSE)</f>
        <v>500</v>
      </c>
      <c r="H41" s="53">
        <f>VLOOKUP(B41,Table1[],4,FALSE)</f>
        <v>9.23</v>
      </c>
      <c r="I41" s="45">
        <v>20</v>
      </c>
      <c r="J41" s="27"/>
      <c r="K41" s="47"/>
      <c r="L41" s="27"/>
      <c r="M41" s="47"/>
      <c r="N41" s="27"/>
      <c r="O41" s="47"/>
      <c r="P41" s="27"/>
      <c r="Q41" s="29">
        <f t="shared" si="9"/>
        <v>0</v>
      </c>
      <c r="R41" s="30">
        <f t="shared" si="13"/>
        <v>0</v>
      </c>
    </row>
    <row r="42" spans="1:18" ht="15" customHeight="1" x14ac:dyDescent="0.25">
      <c r="A42" s="194"/>
      <c r="B42" s="102" t="s">
        <v>85</v>
      </c>
      <c r="C42" s="50">
        <f>VLOOKUP(B42,Table1[],2,FALSE)</f>
        <v>210417</v>
      </c>
      <c r="D42" s="93" t="str">
        <f>VLOOKUP(B42,Table1[],3,FALSE)</f>
        <v>3/1000 ct</v>
      </c>
      <c r="E42" s="50" t="s">
        <v>22</v>
      </c>
      <c r="F42" s="54">
        <f t="shared" si="12"/>
        <v>1.04E-2</v>
      </c>
      <c r="G42" s="56">
        <f>VLOOKUP(B42,Table1[],5,FALSE)</f>
        <v>1000</v>
      </c>
      <c r="H42" s="53">
        <f>VLOOKUP(B42,Table1[],4,FALSE)</f>
        <v>10.4</v>
      </c>
      <c r="I42" s="45">
        <v>40</v>
      </c>
      <c r="J42" s="27"/>
      <c r="K42" s="47"/>
      <c r="L42" s="27"/>
      <c r="M42" s="47"/>
      <c r="N42" s="27"/>
      <c r="O42" s="47"/>
      <c r="P42" s="27"/>
      <c r="Q42" s="29">
        <f t="shared" si="9"/>
        <v>0</v>
      </c>
      <c r="R42" s="30">
        <f t="shared" si="13"/>
        <v>0</v>
      </c>
    </row>
    <row r="43" spans="1:18" ht="15" customHeight="1" x14ac:dyDescent="0.25">
      <c r="A43" s="194"/>
      <c r="B43" s="102" t="s">
        <v>86</v>
      </c>
      <c r="C43" s="50">
        <f>VLOOKUP(B43,Table1[],2,FALSE)</f>
        <v>210447</v>
      </c>
      <c r="D43" s="93" t="str">
        <f>VLOOKUP(B43,Table1[],3,FALSE)</f>
        <v>3/1000 ct</v>
      </c>
      <c r="E43" s="50" t="s">
        <v>22</v>
      </c>
      <c r="F43" s="54">
        <f t="shared" si="12"/>
        <v>6.7400000000000003E-3</v>
      </c>
      <c r="G43" s="56">
        <f>VLOOKUP(B43,Table1[],5,FALSE)</f>
        <v>1000</v>
      </c>
      <c r="H43" s="53">
        <f>VLOOKUP(B43,Table1[],4,FALSE)</f>
        <v>6.74</v>
      </c>
      <c r="I43" s="45">
        <v>40</v>
      </c>
      <c r="J43" s="34"/>
      <c r="K43" s="49"/>
      <c r="L43" s="34"/>
      <c r="M43" s="49"/>
      <c r="N43" s="34"/>
      <c r="O43" s="49"/>
      <c r="P43" s="34"/>
      <c r="Q43" s="29">
        <f t="shared" si="9"/>
        <v>0</v>
      </c>
      <c r="R43" s="30">
        <f t="shared" si="13"/>
        <v>0</v>
      </c>
    </row>
    <row r="44" spans="1:18" ht="15" customHeight="1" x14ac:dyDescent="0.25">
      <c r="A44" s="194"/>
      <c r="B44" s="102" t="s">
        <v>88</v>
      </c>
      <c r="C44" s="50">
        <f>VLOOKUP(B44,Table1[],2,FALSE)</f>
        <v>7038015</v>
      </c>
      <c r="D44" s="93" t="str">
        <f>VLOOKUP(B44,Table1[],3,FALSE)</f>
        <v>100 ct</v>
      </c>
      <c r="E44" s="50" t="s">
        <v>22</v>
      </c>
      <c r="F44" s="54">
        <f t="shared" si="12"/>
        <v>0.45659999999999995</v>
      </c>
      <c r="G44" s="56">
        <f>VLOOKUP(B44,Table1[],5,FALSE)</f>
        <v>100</v>
      </c>
      <c r="H44" s="53">
        <f>VLOOKUP(B44,Table1[],4,FALSE)</f>
        <v>45.66</v>
      </c>
      <c r="I44" s="45">
        <v>9</v>
      </c>
      <c r="J44" s="34"/>
      <c r="K44" s="49"/>
      <c r="L44" s="34"/>
      <c r="M44" s="49"/>
      <c r="N44" s="34"/>
      <c r="O44" s="49"/>
      <c r="P44" s="34"/>
      <c r="Q44" s="29">
        <f t="shared" si="9"/>
        <v>0</v>
      </c>
      <c r="R44" s="30">
        <f t="shared" si="13"/>
        <v>0</v>
      </c>
    </row>
    <row r="45" spans="1:18" ht="15" customHeight="1" thickBot="1" x14ac:dyDescent="0.3">
      <c r="A45" s="194"/>
      <c r="B45" s="102" t="s">
        <v>87</v>
      </c>
      <c r="C45" s="50">
        <f>VLOOKUP(B45,Table1[],2,FALSE)</f>
        <v>2647933</v>
      </c>
      <c r="D45" s="93" t="str">
        <f>VLOOKUP(B45,Table1[],3,FALSE)</f>
        <v>2000 ct</v>
      </c>
      <c r="E45" s="50" t="s">
        <v>22</v>
      </c>
      <c r="F45" s="54">
        <f t="shared" si="12"/>
        <v>9.1599999999999997E-3</v>
      </c>
      <c r="G45" s="56">
        <f>VLOOKUP(B45,Table1[],5,FALSE)</f>
        <v>2000</v>
      </c>
      <c r="H45" s="53">
        <f>VLOOKUP(B45,Table1[],4,FALSE)</f>
        <v>18.32</v>
      </c>
      <c r="I45" s="45">
        <v>40</v>
      </c>
      <c r="J45" s="25"/>
      <c r="K45" s="46"/>
      <c r="L45" s="25"/>
      <c r="M45" s="46"/>
      <c r="N45" s="25"/>
      <c r="O45" s="46"/>
      <c r="P45" s="25"/>
      <c r="Q45" s="29">
        <f t="shared" si="9"/>
        <v>0</v>
      </c>
      <c r="R45" s="30">
        <f t="shared" si="13"/>
        <v>0</v>
      </c>
    </row>
    <row r="46" spans="1:18" ht="15" hidden="1" customHeight="1" thickBot="1" x14ac:dyDescent="0.3">
      <c r="A46" s="194"/>
      <c r="B46" s="102" t="s">
        <v>52</v>
      </c>
      <c r="C46" s="50">
        <f>VLOOKUP(B46,Table1[],2,FALSE)</f>
        <v>4040440</v>
      </c>
      <c r="D46" s="93" t="str">
        <f>VLOOKUP(B46,Table1[],3,FALSE)</f>
        <v>24 ct</v>
      </c>
      <c r="E46" s="50" t="s">
        <v>22</v>
      </c>
      <c r="F46" s="54">
        <f t="shared" si="12"/>
        <v>0.79041666666666666</v>
      </c>
      <c r="G46" s="56">
        <f>VLOOKUP(B46,Table1[],5,FALSE)</f>
        <v>24</v>
      </c>
      <c r="H46" s="53">
        <f>VLOOKUP(B46,Table1[],4,FALSE)</f>
        <v>18.97</v>
      </c>
      <c r="I46" s="45"/>
      <c r="J46" s="25"/>
      <c r="K46" s="46"/>
      <c r="L46" s="25"/>
      <c r="M46" s="46"/>
      <c r="N46" s="25"/>
      <c r="O46" s="46"/>
      <c r="P46" s="25"/>
      <c r="Q46" s="29">
        <f t="shared" si="9"/>
        <v>0</v>
      </c>
      <c r="R46" s="30">
        <f t="shared" si="13"/>
        <v>0</v>
      </c>
    </row>
    <row r="47" spans="1:18" ht="15" customHeight="1" thickBot="1" x14ac:dyDescent="0.3">
      <c r="A47" s="194"/>
      <c r="B47" s="224" t="s">
        <v>89</v>
      </c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9"/>
      <c r="R47" s="38"/>
    </row>
    <row r="48" spans="1:18" ht="15" customHeight="1" x14ac:dyDescent="0.25">
      <c r="A48" s="194"/>
      <c r="B48" s="102" t="s">
        <v>91</v>
      </c>
      <c r="C48" s="50">
        <f>VLOOKUP(B48,Table1[],2,FALSE)</f>
        <v>9523986</v>
      </c>
      <c r="D48" s="93" t="str">
        <f>VLOOKUP(B48,Table1[],3,FALSE)</f>
        <v>96/Sli</v>
      </c>
      <c r="E48" s="50" t="s">
        <v>22</v>
      </c>
      <c r="F48" s="51">
        <f>SUM(H48/G48)</f>
        <v>0.22072916666666667</v>
      </c>
      <c r="G48" s="56">
        <f>VLOOKUP(B48,Table1[],5,FALSE)</f>
        <v>96</v>
      </c>
      <c r="H48" s="53">
        <f>VLOOKUP(B48,Table1[],4,FALSE)</f>
        <v>21.19</v>
      </c>
      <c r="I48" s="16">
        <v>8</v>
      </c>
      <c r="J48" s="57"/>
      <c r="K48" s="18"/>
      <c r="L48" s="58"/>
      <c r="M48" s="20"/>
      <c r="N48" s="58"/>
      <c r="O48" s="20"/>
      <c r="P48" s="57"/>
      <c r="Q48" s="21">
        <f t="shared" ref="Q48:Q59" si="14">SUM(J48:P48)</f>
        <v>0</v>
      </c>
      <c r="R48" s="22">
        <f t="shared" ref="R48:R59" si="15">SUM(Q48*F48)</f>
        <v>0</v>
      </c>
    </row>
    <row r="49" spans="1:18" ht="15" customHeight="1" x14ac:dyDescent="0.25">
      <c r="A49" s="194"/>
      <c r="B49" s="102" t="s">
        <v>74</v>
      </c>
      <c r="C49" s="50">
        <f>VLOOKUP(B49,Table1[],2,FALSE)</f>
        <v>9523952</v>
      </c>
      <c r="D49" s="93" t="str">
        <f>VLOOKUP(B49,Table1[],3,FALSE)</f>
        <v>96/Sli</v>
      </c>
      <c r="E49" s="50" t="s">
        <v>22</v>
      </c>
      <c r="F49" s="54">
        <f t="shared" ref="F49:F59" si="16">SUM(H49/G49)</f>
        <v>0.22750000000000001</v>
      </c>
      <c r="G49" s="56">
        <f>VLOOKUP(B49,Table1[],5,FALSE)</f>
        <v>96</v>
      </c>
      <c r="H49" s="53">
        <f>VLOOKUP(B49,Table1[],4,FALSE)</f>
        <v>21.84</v>
      </c>
      <c r="I49" s="24">
        <v>8</v>
      </c>
      <c r="J49" s="59"/>
      <c r="K49" s="26"/>
      <c r="L49" s="60"/>
      <c r="M49" s="28"/>
      <c r="N49" s="60"/>
      <c r="O49" s="28"/>
      <c r="P49" s="59"/>
      <c r="Q49" s="29">
        <f t="shared" si="14"/>
        <v>0</v>
      </c>
      <c r="R49" s="30">
        <f t="shared" si="15"/>
        <v>0</v>
      </c>
    </row>
    <row r="50" spans="1:18" ht="15" customHeight="1" x14ac:dyDescent="0.25">
      <c r="A50" s="194"/>
      <c r="B50" s="102" t="s">
        <v>51</v>
      </c>
      <c r="C50" s="50">
        <f>VLOOKUP(B50,Table1[],2,FALSE)</f>
        <v>4212221</v>
      </c>
      <c r="D50" s="93" t="str">
        <f>VLOOKUP(B50,Table1[],3,FALSE)</f>
        <v>96 ct</v>
      </c>
      <c r="E50" s="50" t="s">
        <v>22</v>
      </c>
      <c r="F50" s="54">
        <f t="shared" si="16"/>
        <v>0.40479166666666666</v>
      </c>
      <c r="G50" s="56">
        <f>VLOOKUP(B50,Table1[],5,FALSE)</f>
        <v>96</v>
      </c>
      <c r="H50" s="53">
        <f>VLOOKUP(B50,Table1[],4,FALSE)</f>
        <v>38.86</v>
      </c>
      <c r="I50" s="24">
        <v>5</v>
      </c>
      <c r="J50" s="59"/>
      <c r="K50" s="26"/>
      <c r="L50" s="60"/>
      <c r="M50" s="28"/>
      <c r="N50" s="60"/>
      <c r="O50" s="28"/>
      <c r="P50" s="59"/>
      <c r="Q50" s="29">
        <f t="shared" si="14"/>
        <v>0</v>
      </c>
      <c r="R50" s="30">
        <f t="shared" si="15"/>
        <v>0</v>
      </c>
    </row>
    <row r="51" spans="1:18" ht="15" customHeight="1" x14ac:dyDescent="0.25">
      <c r="A51" s="194"/>
      <c r="B51" s="102" t="s">
        <v>55</v>
      </c>
      <c r="C51" s="50">
        <f>VLOOKUP(B51,Table1[],2,FALSE)</f>
        <v>4044640</v>
      </c>
      <c r="D51" s="93" t="str">
        <f>VLOOKUP(B51,Table1[],3,FALSE)</f>
        <v>96 ct</v>
      </c>
      <c r="E51" s="50" t="s">
        <v>22</v>
      </c>
      <c r="F51" s="54">
        <f t="shared" si="16"/>
        <v>0.37062499999999998</v>
      </c>
      <c r="G51" s="56">
        <f>VLOOKUP(B51,Table1[],5,FALSE)</f>
        <v>96</v>
      </c>
      <c r="H51" s="53">
        <f>VLOOKUP(B51,Table1[],4,FALSE)</f>
        <v>35.58</v>
      </c>
      <c r="I51" s="24">
        <v>5</v>
      </c>
      <c r="J51" s="59"/>
      <c r="K51" s="26"/>
      <c r="L51" s="60"/>
      <c r="M51" s="28"/>
      <c r="N51" s="60"/>
      <c r="O51" s="28"/>
      <c r="P51" s="59"/>
      <c r="Q51" s="29">
        <f t="shared" si="14"/>
        <v>0</v>
      </c>
      <c r="R51" s="30">
        <f t="shared" si="15"/>
        <v>0</v>
      </c>
    </row>
    <row r="52" spans="1:18" ht="15" customHeight="1" x14ac:dyDescent="0.25">
      <c r="A52" s="194"/>
      <c r="B52" s="102" t="s">
        <v>66</v>
      </c>
      <c r="C52" s="50">
        <f>VLOOKUP(B52,Table1[],2,FALSE)</f>
        <v>4008538</v>
      </c>
      <c r="D52" s="93" t="str">
        <f>VLOOKUP(B52,Table1[],3,FALSE)</f>
        <v>500 ct</v>
      </c>
      <c r="E52" s="50" t="s">
        <v>22</v>
      </c>
      <c r="F52" s="54">
        <f t="shared" si="16"/>
        <v>3.1120000000000002E-2</v>
      </c>
      <c r="G52" s="56">
        <f>VLOOKUP(B52,Table1[],5,FALSE)</f>
        <v>500</v>
      </c>
      <c r="H52" s="53">
        <f>VLOOKUP(B52,Table1[],4,FALSE)</f>
        <v>15.56</v>
      </c>
      <c r="I52" s="24">
        <v>95</v>
      </c>
      <c r="J52" s="59"/>
      <c r="K52" s="26"/>
      <c r="L52" s="60"/>
      <c r="M52" s="28"/>
      <c r="N52" s="60"/>
      <c r="O52" s="28"/>
      <c r="P52" s="59"/>
      <c r="Q52" s="29">
        <f t="shared" si="14"/>
        <v>0</v>
      </c>
      <c r="R52" s="30">
        <f t="shared" si="15"/>
        <v>0</v>
      </c>
    </row>
    <row r="53" spans="1:18" ht="15" hidden="1" customHeight="1" x14ac:dyDescent="0.25">
      <c r="A53" s="194"/>
      <c r="B53" s="102" t="s">
        <v>67</v>
      </c>
      <c r="C53" s="50">
        <f>VLOOKUP(B53,Table1[],2,FALSE)</f>
        <v>4114914</v>
      </c>
      <c r="D53" s="93" t="str">
        <f>VLOOKUP(B53,Table1[],3,FALSE)</f>
        <v>300 ct</v>
      </c>
      <c r="E53" s="50" t="s">
        <v>22</v>
      </c>
      <c r="F53" s="54">
        <f t="shared" si="16"/>
        <v>4.1033333333333338E-2</v>
      </c>
      <c r="G53" s="56">
        <f>VLOOKUP(B53,Table1[],5,FALSE)</f>
        <v>300</v>
      </c>
      <c r="H53" s="53">
        <f>VLOOKUP(B53,Table1[],4,FALSE)</f>
        <v>12.31</v>
      </c>
      <c r="I53" s="24"/>
      <c r="J53" s="59"/>
      <c r="K53" s="26"/>
      <c r="L53" s="60"/>
      <c r="M53" s="28"/>
      <c r="N53" s="60"/>
      <c r="O53" s="28"/>
      <c r="P53" s="59"/>
      <c r="Q53" s="29">
        <f t="shared" si="14"/>
        <v>0</v>
      </c>
      <c r="R53" s="30">
        <f t="shared" si="15"/>
        <v>0</v>
      </c>
    </row>
    <row r="54" spans="1:18" ht="15" hidden="1" customHeight="1" x14ac:dyDescent="0.25">
      <c r="A54" s="194"/>
      <c r="B54" s="101" t="s">
        <v>28</v>
      </c>
      <c r="C54" s="50">
        <f>VLOOKUP(B54,Table1[],2,FALSE)</f>
        <v>1850189</v>
      </c>
      <c r="D54" s="93" t="str">
        <f>VLOOKUP(B54,Table1[],3,FALSE)</f>
        <v>4/30 ct</v>
      </c>
      <c r="E54" s="50" t="s">
        <v>22</v>
      </c>
      <c r="F54" s="54">
        <f t="shared" si="16"/>
        <v>0.23716666666666666</v>
      </c>
      <c r="G54" s="56">
        <f>VLOOKUP(B54,Table1[],5,FALSE)</f>
        <v>120</v>
      </c>
      <c r="H54" s="53">
        <f>VLOOKUP(B54,Table1[],4,FALSE)</f>
        <v>28.46</v>
      </c>
      <c r="I54" s="24"/>
      <c r="J54" s="59"/>
      <c r="K54" s="26"/>
      <c r="L54" s="60"/>
      <c r="M54" s="28"/>
      <c r="N54" s="60"/>
      <c r="O54" s="28"/>
      <c r="P54" s="59"/>
      <c r="Q54" s="29">
        <f t="shared" si="14"/>
        <v>0</v>
      </c>
      <c r="R54" s="30">
        <f t="shared" si="15"/>
        <v>0</v>
      </c>
    </row>
    <row r="55" spans="1:18" ht="15" customHeight="1" x14ac:dyDescent="0.25">
      <c r="A55" s="194"/>
      <c r="B55" s="102" t="s">
        <v>32</v>
      </c>
      <c r="C55" s="50">
        <f>VLOOKUP(B55,Table1[],2,FALSE)</f>
        <v>4307575</v>
      </c>
      <c r="D55" s="93" t="str">
        <f>VLOOKUP(B55,Table1[],3,FALSE)</f>
        <v>200 ct</v>
      </c>
      <c r="E55" s="50" t="s">
        <v>22</v>
      </c>
      <c r="F55" s="54">
        <f t="shared" si="16"/>
        <v>0.10869999999999999</v>
      </c>
      <c r="G55" s="56">
        <f>VLOOKUP(B55,Table1[],5,FALSE)</f>
        <v>200</v>
      </c>
      <c r="H55" s="53">
        <f>VLOOKUP(B55,Table1[],4,FALSE)</f>
        <v>21.74</v>
      </c>
      <c r="I55" s="24">
        <v>80</v>
      </c>
      <c r="J55" s="59"/>
      <c r="K55" s="26"/>
      <c r="L55" s="60"/>
      <c r="M55" s="28"/>
      <c r="N55" s="60"/>
      <c r="O55" s="28"/>
      <c r="P55" s="59"/>
      <c r="Q55" s="29">
        <f t="shared" si="14"/>
        <v>0</v>
      </c>
      <c r="R55" s="30">
        <f t="shared" si="15"/>
        <v>0</v>
      </c>
    </row>
    <row r="56" spans="1:18" ht="15" hidden="1" customHeight="1" x14ac:dyDescent="0.25">
      <c r="A56" s="194"/>
      <c r="B56" s="101" t="s">
        <v>34</v>
      </c>
      <c r="C56" s="50">
        <f>VLOOKUP(B56,Table1[],2,FALSE)</f>
        <v>1739663</v>
      </c>
      <c r="D56" s="93" t="str">
        <f>VLOOKUP(B56,Table1[],3,FALSE)</f>
        <v>6/50 ct</v>
      </c>
      <c r="E56" s="50" t="s">
        <v>22</v>
      </c>
      <c r="F56" s="54">
        <f t="shared" si="16"/>
        <v>0.1641</v>
      </c>
      <c r="G56" s="56">
        <f>VLOOKUP(B56,Table1[],5,FALSE)</f>
        <v>300</v>
      </c>
      <c r="H56" s="53">
        <f>VLOOKUP(B56,Table1[],4,FALSE)</f>
        <v>49.23</v>
      </c>
      <c r="I56" s="24"/>
      <c r="J56" s="59"/>
      <c r="K56" s="26"/>
      <c r="L56" s="60"/>
      <c r="M56" s="28"/>
      <c r="N56" s="60"/>
      <c r="O56" s="28"/>
      <c r="P56" s="59"/>
      <c r="Q56" s="29">
        <f t="shared" si="14"/>
        <v>0</v>
      </c>
      <c r="R56" s="30">
        <f t="shared" si="15"/>
        <v>0</v>
      </c>
    </row>
    <row r="57" spans="1:18" ht="15" hidden="1" customHeight="1" x14ac:dyDescent="0.25">
      <c r="A57" s="194"/>
      <c r="B57" s="102" t="s">
        <v>37</v>
      </c>
      <c r="C57" s="50">
        <f>VLOOKUP(B57,Table1[],2,FALSE)</f>
        <v>1827433</v>
      </c>
      <c r="D57" s="93" t="str">
        <f>VLOOKUP(B57,Table1[],3,FALSE)</f>
        <v>64 ct</v>
      </c>
      <c r="E57" s="50" t="s">
        <v>22</v>
      </c>
      <c r="F57" s="54">
        <f t="shared" si="16"/>
        <v>0.27124999999999999</v>
      </c>
      <c r="G57" s="56">
        <f>VLOOKUP(B57,Table1[],5,FALSE)</f>
        <v>64</v>
      </c>
      <c r="H57" s="53">
        <f>VLOOKUP(B57,Table1[],4,FALSE)</f>
        <v>17.36</v>
      </c>
      <c r="I57" s="24"/>
      <c r="J57" s="59"/>
      <c r="K57" s="26"/>
      <c r="L57" s="60"/>
      <c r="M57" s="28"/>
      <c r="N57" s="60"/>
      <c r="O57" s="28"/>
      <c r="P57" s="59"/>
      <c r="Q57" s="29">
        <f t="shared" si="14"/>
        <v>0</v>
      </c>
      <c r="R57" s="30">
        <f t="shared" si="15"/>
        <v>0</v>
      </c>
    </row>
    <row r="58" spans="1:18" ht="15" customHeight="1" x14ac:dyDescent="0.25">
      <c r="A58" s="194"/>
      <c r="B58" s="102" t="s">
        <v>52</v>
      </c>
      <c r="C58" s="50">
        <f>VLOOKUP(B58,Table1[],2,FALSE)</f>
        <v>4040440</v>
      </c>
      <c r="D58" s="93" t="str">
        <f>VLOOKUP(B58,Table1[],3,FALSE)</f>
        <v>24 ct</v>
      </c>
      <c r="E58" s="50" t="s">
        <v>22</v>
      </c>
      <c r="F58" s="54">
        <f t="shared" si="16"/>
        <v>0.79041666666666666</v>
      </c>
      <c r="G58" s="56">
        <f>VLOOKUP(B58,Table1[],5,FALSE)</f>
        <v>24</v>
      </c>
      <c r="H58" s="53">
        <f>VLOOKUP(B58,Table1[],4,FALSE)</f>
        <v>18.97</v>
      </c>
      <c r="I58" s="32">
        <v>4</v>
      </c>
      <c r="J58" s="61"/>
      <c r="K58" s="33"/>
      <c r="L58" s="62"/>
      <c r="M58" s="35"/>
      <c r="N58" s="62"/>
      <c r="O58" s="35"/>
      <c r="P58" s="61"/>
      <c r="Q58" s="29">
        <f t="shared" si="14"/>
        <v>0</v>
      </c>
      <c r="R58" s="30">
        <f t="shared" si="15"/>
        <v>0</v>
      </c>
    </row>
    <row r="59" spans="1:18" ht="15" customHeight="1" x14ac:dyDescent="0.25">
      <c r="A59" s="194"/>
      <c r="B59" s="102" t="s">
        <v>73</v>
      </c>
      <c r="C59" s="50">
        <f>VLOOKUP(B59,Table1[],2,FALSE)</f>
        <v>4013066</v>
      </c>
      <c r="D59" s="93" t="str">
        <f>VLOOKUP(B59,Table1[],3,FALSE)</f>
        <v>24 ct</v>
      </c>
      <c r="E59" s="50" t="s">
        <v>22</v>
      </c>
      <c r="F59" s="54">
        <f t="shared" si="16"/>
        <v>0.68833333333333335</v>
      </c>
      <c r="G59" s="56">
        <f>VLOOKUP(B59,Table1[],5,FALSE)</f>
        <v>24</v>
      </c>
      <c r="H59" s="53">
        <f>VLOOKUP(B59,Table1[],4,FALSE)</f>
        <v>16.52</v>
      </c>
      <c r="I59" s="32">
        <v>2</v>
      </c>
      <c r="J59" s="61"/>
      <c r="K59" s="33"/>
      <c r="L59" s="62"/>
      <c r="M59" s="35"/>
      <c r="N59" s="62"/>
      <c r="O59" s="35"/>
      <c r="P59" s="61"/>
      <c r="Q59" s="29">
        <f t="shared" si="14"/>
        <v>0</v>
      </c>
      <c r="R59" s="30">
        <f t="shared" si="15"/>
        <v>0</v>
      </c>
    </row>
    <row r="60" spans="1:18" ht="15" hidden="1" customHeight="1" thickBot="1" x14ac:dyDescent="0.3">
      <c r="A60" s="194"/>
      <c r="B60" s="224" t="s">
        <v>90</v>
      </c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81"/>
      <c r="R60" s="82"/>
    </row>
    <row r="61" spans="1:18" ht="15" hidden="1" customHeight="1" thickBot="1" x14ac:dyDescent="0.3">
      <c r="A61" s="211"/>
      <c r="B61" s="103" t="s">
        <v>44</v>
      </c>
      <c r="C61" s="83">
        <f>VLOOKUP(B61,Table1[],2,FALSE)</f>
        <v>2104998</v>
      </c>
      <c r="D61" s="94" t="str">
        <f>VLOOKUP(B61,Table1[],3,FALSE)</f>
        <v>1000 ct</v>
      </c>
      <c r="E61" s="84" t="s">
        <v>22</v>
      </c>
      <c r="F61" s="85">
        <f t="shared" ref="F61" si="17">SUM(H61/G61)</f>
        <v>6.3200000000000001E-3</v>
      </c>
      <c r="G61" s="84">
        <f>VLOOKUP(B61,Table1[],5,FALSE)</f>
        <v>1000</v>
      </c>
      <c r="H61" s="84">
        <f>VLOOKUP(B61,Table1[],4,FALSE)</f>
        <v>6.32</v>
      </c>
      <c r="I61" s="86"/>
      <c r="J61" s="87"/>
      <c r="K61" s="88"/>
      <c r="L61" s="89"/>
      <c r="M61" s="90"/>
      <c r="N61" s="89"/>
      <c r="O61" s="90"/>
      <c r="P61" s="87"/>
      <c r="Q61" s="91">
        <f t="shared" ref="Q61" si="18">SUM(J61:P61)</f>
        <v>0</v>
      </c>
      <c r="R61" s="92">
        <f t="shared" ref="R61" si="19">SUM(Q61*F61)</f>
        <v>0</v>
      </c>
    </row>
    <row r="62" spans="1:18" x14ac:dyDescent="0.25">
      <c r="Q62" s="64">
        <f>SUM(Q7:Q59)</f>
        <v>0</v>
      </c>
      <c r="R62" s="65">
        <f>SUM(R7:R59)</f>
        <v>0</v>
      </c>
    </row>
  </sheetData>
  <sheetProtection algorithmName="SHA-512" hashValue="It9k8hoJfTd5kirEKmurF4pSpyxzw4aq6SdP9t5gkouyk0z03LHE9eEVZF0UJKYzG/XNwndFJCN5/vXefIRHhQ==" saltValue="FW4tEx0mzpy5Fs3/H4MivQ==" spinCount="100000" sheet="1" objects="1" scenarios="1"/>
  <protectedRanges>
    <protectedRange sqref="I61:P61 I7:P15 I48:P59 I22:P30 I17:P20 I32:P46" name="Range1"/>
  </protectedRanges>
  <mergeCells count="18">
    <mergeCell ref="B1:O2"/>
    <mergeCell ref="P1:P2"/>
    <mergeCell ref="Q1:Q2"/>
    <mergeCell ref="R1:R2"/>
    <mergeCell ref="I3:I4"/>
    <mergeCell ref="Q3:Q4"/>
    <mergeCell ref="R3:R4"/>
    <mergeCell ref="A3:A61"/>
    <mergeCell ref="B3:B4"/>
    <mergeCell ref="D3:D4"/>
    <mergeCell ref="E3:E4"/>
    <mergeCell ref="F3:F4"/>
    <mergeCell ref="B47:P47"/>
    <mergeCell ref="B60:P60"/>
    <mergeCell ref="B6:P6"/>
    <mergeCell ref="B16:P16"/>
    <mergeCell ref="B21:P21"/>
    <mergeCell ref="B31:P31"/>
  </mergeCells>
  <conditionalFormatting sqref="B29">
    <cfRule type="duplicateValues" dxfId="2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D2C0-5AB7-4624-BF23-7AB930FA742F}">
  <dimension ref="A1:R62"/>
  <sheetViews>
    <sheetView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L12" sqref="L12"/>
    </sheetView>
  </sheetViews>
  <sheetFormatPr defaultRowHeight="15" x14ac:dyDescent="0.25"/>
  <cols>
    <col min="2" max="2" width="24" style="104" customWidth="1"/>
    <col min="3" max="3" width="14.85546875" hidden="1" customWidth="1"/>
    <col min="4" max="4" width="14.85546875" style="95" hidden="1" customWidth="1"/>
    <col min="5" max="5" width="10" hidden="1" customWidth="1"/>
    <col min="6" max="6" width="10.140625" style="63" hidden="1" customWidth="1"/>
    <col min="7" max="7" width="10.140625" hidden="1" customWidth="1"/>
    <col min="8" max="8" width="9.140625" hidden="1" customWidth="1"/>
    <col min="18" max="18" width="11.7109375" customWidth="1"/>
  </cols>
  <sheetData>
    <row r="1" spans="1:18" ht="15" customHeight="1" x14ac:dyDescent="0.25">
      <c r="A1" s="1"/>
      <c r="B1" s="204" t="s">
        <v>130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26"/>
      <c r="Q1" s="200"/>
      <c r="R1" s="202"/>
    </row>
    <row r="2" spans="1:18" ht="15" customHeight="1" thickBot="1" x14ac:dyDescent="0.3">
      <c r="A2" s="80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27"/>
      <c r="Q2" s="201"/>
      <c r="R2" s="203"/>
    </row>
    <row r="3" spans="1:18" ht="15" customHeight="1" x14ac:dyDescent="0.25">
      <c r="A3" s="193" t="s">
        <v>98</v>
      </c>
      <c r="B3" s="222" t="s">
        <v>0</v>
      </c>
      <c r="C3" s="3" t="s">
        <v>1</v>
      </c>
      <c r="D3" s="214" t="s">
        <v>2</v>
      </c>
      <c r="E3" s="216" t="s">
        <v>3</v>
      </c>
      <c r="F3" s="218" t="s">
        <v>4</v>
      </c>
      <c r="G3" s="4" t="s">
        <v>5</v>
      </c>
      <c r="H3" s="4" t="s">
        <v>5</v>
      </c>
      <c r="I3" s="206" t="s">
        <v>6</v>
      </c>
      <c r="J3" s="5">
        <f>'Cover Sheet'!D5</f>
        <v>44296</v>
      </c>
      <c r="K3" s="5">
        <f t="shared" ref="K3:P3" si="0">J3+1</f>
        <v>44297</v>
      </c>
      <c r="L3" s="5">
        <f t="shared" si="0"/>
        <v>44298</v>
      </c>
      <c r="M3" s="5">
        <f t="shared" si="0"/>
        <v>44299</v>
      </c>
      <c r="N3" s="5">
        <f t="shared" si="0"/>
        <v>44300</v>
      </c>
      <c r="O3" s="5">
        <f t="shared" si="0"/>
        <v>44301</v>
      </c>
      <c r="P3" s="5">
        <f t="shared" si="0"/>
        <v>44302</v>
      </c>
      <c r="Q3" s="228" t="s">
        <v>7</v>
      </c>
      <c r="R3" s="230" t="s">
        <v>8</v>
      </c>
    </row>
    <row r="4" spans="1:18" ht="15" customHeight="1" thickBot="1" x14ac:dyDescent="0.3">
      <c r="A4" s="194"/>
      <c r="B4" s="223"/>
      <c r="C4" s="6" t="s">
        <v>9</v>
      </c>
      <c r="D4" s="215"/>
      <c r="E4" s="217"/>
      <c r="F4" s="219"/>
      <c r="G4" s="7" t="s">
        <v>10</v>
      </c>
      <c r="H4" s="7" t="s">
        <v>11</v>
      </c>
      <c r="I4" s="207"/>
      <c r="J4" s="113" t="str">
        <f>TEXT(J3,"ddd")</f>
        <v>Sat</v>
      </c>
      <c r="K4" s="113" t="str">
        <f t="shared" ref="K4:P4" si="1">TEXT(K3,"ddd")</f>
        <v>Sun</v>
      </c>
      <c r="L4" s="113" t="str">
        <f t="shared" si="1"/>
        <v>Mon</v>
      </c>
      <c r="M4" s="113" t="str">
        <f t="shared" si="1"/>
        <v>Tue</v>
      </c>
      <c r="N4" s="113" t="str">
        <f t="shared" si="1"/>
        <v>Wed</v>
      </c>
      <c r="O4" s="113" t="str">
        <f t="shared" si="1"/>
        <v>Thu</v>
      </c>
      <c r="P4" s="113" t="str">
        <f t="shared" si="1"/>
        <v>Fri</v>
      </c>
      <c r="Q4" s="229"/>
      <c r="R4" s="231"/>
    </row>
    <row r="5" spans="1:18" ht="15" hidden="1" customHeight="1" thickBot="1" x14ac:dyDescent="0.3">
      <c r="A5" s="194"/>
      <c r="B5" s="105"/>
      <c r="C5" s="105"/>
      <c r="D5" s="106"/>
      <c r="E5" s="107"/>
      <c r="F5" s="108"/>
      <c r="G5" s="109"/>
      <c r="H5" s="109"/>
      <c r="I5" s="8"/>
      <c r="J5" s="8"/>
      <c r="K5" s="8"/>
      <c r="L5" s="8"/>
      <c r="M5" s="8"/>
      <c r="N5" s="8"/>
      <c r="O5" s="8"/>
      <c r="P5" s="8"/>
      <c r="Q5" s="110"/>
      <c r="R5" s="111"/>
    </row>
    <row r="6" spans="1:18" ht="15" customHeight="1" thickBot="1" x14ac:dyDescent="0.3">
      <c r="A6" s="194"/>
      <c r="B6" s="209" t="s">
        <v>12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9"/>
      <c r="R6" s="10"/>
    </row>
    <row r="7" spans="1:18" ht="15" customHeight="1" x14ac:dyDescent="0.25">
      <c r="A7" s="194"/>
      <c r="B7" s="96" t="s">
        <v>64</v>
      </c>
      <c r="C7" s="11">
        <f>VLOOKUP(B7,'Data &amp; Table'!A3:G59,2,FALSE)</f>
        <v>5429872</v>
      </c>
      <c r="D7" s="11" t="str">
        <f>VLOOKUP(B7,Table1[],3,FALSE)</f>
        <v>72/4 oz</v>
      </c>
      <c r="E7" s="12" t="s">
        <v>22</v>
      </c>
      <c r="F7" s="13">
        <f t="shared" ref="F7" si="2">SUM(H7/G7)</f>
        <v>0.1497222222222222</v>
      </c>
      <c r="G7" s="14">
        <f>VLOOKUP(B7,Table1[],5,FALSE)</f>
        <v>72</v>
      </c>
      <c r="H7" s="15">
        <f>VLOOKUP(B7,Table1[],4,FALSE)</f>
        <v>10.78</v>
      </c>
      <c r="I7" s="16">
        <v>30</v>
      </c>
      <c r="J7" s="17"/>
      <c r="K7" s="18"/>
      <c r="L7" s="19"/>
      <c r="M7" s="20"/>
      <c r="N7" s="19"/>
      <c r="O7" s="20"/>
      <c r="P7" s="19"/>
      <c r="Q7" s="21">
        <f>SUM(J7:P7)</f>
        <v>0</v>
      </c>
      <c r="R7" s="22">
        <f>SUM(Q7*F7)</f>
        <v>0</v>
      </c>
    </row>
    <row r="8" spans="1:18" ht="15" customHeight="1" x14ac:dyDescent="0.25">
      <c r="A8" s="194"/>
      <c r="B8" s="97" t="s">
        <v>63</v>
      </c>
      <c r="C8" s="11">
        <f>VLOOKUP(B8,'Data &amp; Table'!A4:G60,2,FALSE)</f>
        <v>6777684</v>
      </c>
      <c r="D8" s="11" t="str">
        <f>VLOOKUP(B8,Table1[],3,FALSE)</f>
        <v>72/4 oz</v>
      </c>
      <c r="E8" s="12" t="s">
        <v>22</v>
      </c>
      <c r="F8" s="23">
        <f>SUM(H8/G8)</f>
        <v>0.17486111111111111</v>
      </c>
      <c r="G8" s="14">
        <f>VLOOKUP(B8,Table1[],5,FALSE)</f>
        <v>72</v>
      </c>
      <c r="H8" s="15">
        <f>VLOOKUP(B8,Table1[],4,FALSE)</f>
        <v>12.59</v>
      </c>
      <c r="I8" s="24">
        <v>10</v>
      </c>
      <c r="J8" s="25"/>
      <c r="K8" s="26"/>
      <c r="L8" s="27"/>
      <c r="M8" s="28"/>
      <c r="N8" s="27"/>
      <c r="O8" s="28"/>
      <c r="P8" s="27"/>
      <c r="Q8" s="29">
        <f t="shared" ref="Q8:Q15" si="3">SUM(J8:P8)</f>
        <v>0</v>
      </c>
      <c r="R8" s="30">
        <f t="shared" ref="R8:R15" si="4">SUM(Q8*F8)</f>
        <v>0</v>
      </c>
    </row>
    <row r="9" spans="1:18" ht="15" hidden="1" customHeight="1" x14ac:dyDescent="0.25">
      <c r="A9" s="194"/>
      <c r="B9" s="97" t="s">
        <v>49</v>
      </c>
      <c r="C9" s="11">
        <f>VLOOKUP(B9,'Data &amp; Table'!A5:G61,2,FALSE)</f>
        <v>26051</v>
      </c>
      <c r="D9" s="11" t="str">
        <f>VLOOKUP(B9,Table1[],3,FALSE)</f>
        <v>50 ct</v>
      </c>
      <c r="E9" s="12" t="s">
        <v>22</v>
      </c>
      <c r="F9" s="23">
        <f t="shared" ref="F9:F15" si="5">SUM(H9/G9)</f>
        <v>0.25</v>
      </c>
      <c r="G9" s="14">
        <f>VLOOKUP(B9,Table1[],5,FALSE)</f>
        <v>50</v>
      </c>
      <c r="H9" s="15">
        <f>VLOOKUP(B9,Table1[],4,FALSE)</f>
        <v>12.5</v>
      </c>
      <c r="I9" s="24"/>
      <c r="J9" s="25"/>
      <c r="K9" s="26"/>
      <c r="L9" s="27"/>
      <c r="M9" s="28"/>
      <c r="N9" s="27"/>
      <c r="O9" s="28"/>
      <c r="P9" s="27"/>
      <c r="Q9" s="29">
        <f t="shared" si="3"/>
        <v>0</v>
      </c>
      <c r="R9" s="30">
        <f t="shared" si="4"/>
        <v>0</v>
      </c>
    </row>
    <row r="10" spans="1:18" ht="15" customHeight="1" x14ac:dyDescent="0.25">
      <c r="A10" s="194"/>
      <c r="B10" s="97" t="s">
        <v>71</v>
      </c>
      <c r="C10" s="11">
        <f>VLOOKUP(B10,'Data &amp; Table'!A6:G62,2,FALSE)</f>
        <v>26068</v>
      </c>
      <c r="D10" s="11" t="str">
        <f>VLOOKUP(B10,Table1[],3,FALSE)</f>
        <v>50 ct</v>
      </c>
      <c r="E10" s="12" t="s">
        <v>22</v>
      </c>
      <c r="F10" s="23">
        <f t="shared" si="5"/>
        <v>0.24600000000000002</v>
      </c>
      <c r="G10" s="14">
        <f>VLOOKUP(B10,Table1[],5,FALSE)</f>
        <v>50</v>
      </c>
      <c r="H10" s="15">
        <f>VLOOKUP(B10,Table1[],4,FALSE)</f>
        <v>12.3</v>
      </c>
      <c r="I10" s="24">
        <v>14</v>
      </c>
      <c r="J10" s="25"/>
      <c r="K10" s="26"/>
      <c r="L10" s="27"/>
      <c r="M10" s="28"/>
      <c r="N10" s="27"/>
      <c r="O10" s="28"/>
      <c r="P10" s="27"/>
      <c r="Q10" s="29">
        <f t="shared" si="3"/>
        <v>0</v>
      </c>
      <c r="R10" s="30">
        <f t="shared" si="4"/>
        <v>0</v>
      </c>
    </row>
    <row r="11" spans="1:18" ht="15" customHeight="1" x14ac:dyDescent="0.25">
      <c r="A11" s="194"/>
      <c r="B11" s="97" t="s">
        <v>56</v>
      </c>
      <c r="C11" s="11">
        <f>VLOOKUP(B11,'Data &amp; Table'!A7:G63,2,FALSE)</f>
        <v>3598703</v>
      </c>
      <c r="D11" s="11" t="str">
        <f>VLOOKUP(B11,Table1[],3,FALSE)</f>
        <v>48/8 oz</v>
      </c>
      <c r="E11" s="12" t="s">
        <v>22</v>
      </c>
      <c r="F11" s="23">
        <f t="shared" si="5"/>
        <v>0.26041666666666669</v>
      </c>
      <c r="G11" s="14">
        <f>VLOOKUP(B11,Table1[],5,FALSE)</f>
        <v>48</v>
      </c>
      <c r="H11" s="15">
        <f>VLOOKUP(B11,Table1[],4,FALSE)</f>
        <v>12.5</v>
      </c>
      <c r="I11" s="24">
        <v>10</v>
      </c>
      <c r="J11" s="25"/>
      <c r="K11" s="26"/>
      <c r="L11" s="27"/>
      <c r="M11" s="28"/>
      <c r="N11" s="27"/>
      <c r="O11" s="28"/>
      <c r="P11" s="27"/>
      <c r="Q11" s="29">
        <f t="shared" si="3"/>
        <v>0</v>
      </c>
      <c r="R11" s="30">
        <f t="shared" si="4"/>
        <v>0</v>
      </c>
    </row>
    <row r="12" spans="1:18" ht="15" customHeight="1" x14ac:dyDescent="0.25">
      <c r="A12" s="194"/>
      <c r="B12" s="98" t="s">
        <v>76</v>
      </c>
      <c r="C12" s="11">
        <f>VLOOKUP(B12,'Data &amp; Table'!A8:G64,2,FALSE)</f>
        <v>3598737</v>
      </c>
      <c r="D12" s="11" t="str">
        <f>VLOOKUP(B12,Table1[],3,FALSE)</f>
        <v>48/8 oz</v>
      </c>
      <c r="E12" s="12" t="s">
        <v>22</v>
      </c>
      <c r="F12" s="23">
        <f t="shared" si="5"/>
        <v>0.26041666666666669</v>
      </c>
      <c r="G12" s="14">
        <f>VLOOKUP(B12,Table1[],5,FALSE)</f>
        <v>48</v>
      </c>
      <c r="H12" s="15">
        <f>VLOOKUP(B12,Table1[],4,FALSE)</f>
        <v>12.5</v>
      </c>
      <c r="I12" s="24">
        <v>10</v>
      </c>
      <c r="J12" s="25"/>
      <c r="K12" s="26"/>
      <c r="L12" s="27"/>
      <c r="M12" s="28"/>
      <c r="N12" s="27"/>
      <c r="O12" s="28"/>
      <c r="P12" s="27"/>
      <c r="Q12" s="29">
        <f t="shared" si="3"/>
        <v>0</v>
      </c>
      <c r="R12" s="30">
        <f t="shared" si="4"/>
        <v>0</v>
      </c>
    </row>
    <row r="13" spans="1:18" ht="15" hidden="1" customHeight="1" x14ac:dyDescent="0.25">
      <c r="A13" s="194"/>
      <c r="B13" s="98" t="s">
        <v>58</v>
      </c>
      <c r="C13" s="11">
        <f>VLOOKUP(B13,'Data &amp; Table'!A9:G65,2,FALSE)</f>
        <v>1886316</v>
      </c>
      <c r="D13" s="11" t="str">
        <f>VLOOKUP(B13,Table1[],3,FALSE)</f>
        <v>6/28 ct</v>
      </c>
      <c r="E13" s="12" t="s">
        <v>22</v>
      </c>
      <c r="F13" s="23">
        <f t="shared" si="5"/>
        <v>0.10327380952380953</v>
      </c>
      <c r="G13" s="14">
        <f>VLOOKUP(B13,Table1[],5,FALSE)</f>
        <v>168</v>
      </c>
      <c r="H13" s="15">
        <f>VLOOKUP(B13,Table1[],4,FALSE)</f>
        <v>17.350000000000001</v>
      </c>
      <c r="I13" s="24"/>
      <c r="J13" s="25"/>
      <c r="K13" s="26"/>
      <c r="L13" s="27"/>
      <c r="M13" s="28"/>
      <c r="N13" s="27"/>
      <c r="O13" s="28"/>
      <c r="P13" s="27"/>
      <c r="Q13" s="29">
        <f t="shared" si="3"/>
        <v>0</v>
      </c>
      <c r="R13" s="30">
        <f t="shared" si="4"/>
        <v>0</v>
      </c>
    </row>
    <row r="14" spans="1:18" ht="15" customHeight="1" x14ac:dyDescent="0.25">
      <c r="A14" s="194"/>
      <c r="B14" s="98" t="s">
        <v>59</v>
      </c>
      <c r="C14" s="11">
        <f>VLOOKUP(B14,'Data &amp; Table'!A10:G66,2,FALSE)</f>
        <v>4716920</v>
      </c>
      <c r="D14" s="11" t="str">
        <f>VLOOKUP(B14,Table1[],3,FALSE)</f>
        <v>6/28 ct</v>
      </c>
      <c r="E14" s="12" t="s">
        <v>22</v>
      </c>
      <c r="F14" s="23">
        <f t="shared" si="5"/>
        <v>0.10886904761904762</v>
      </c>
      <c r="G14" s="14">
        <f>VLOOKUP(B14,Table1[],5,FALSE)</f>
        <v>168</v>
      </c>
      <c r="H14" s="15">
        <f>VLOOKUP(B14,Table1[],4,FALSE)</f>
        <v>18.29</v>
      </c>
      <c r="I14" s="24">
        <v>5</v>
      </c>
      <c r="J14" s="25"/>
      <c r="K14" s="26"/>
      <c r="L14" s="27"/>
      <c r="M14" s="28"/>
      <c r="N14" s="27"/>
      <c r="O14" s="28"/>
      <c r="P14" s="27"/>
      <c r="Q14" s="29">
        <f t="shared" si="3"/>
        <v>0</v>
      </c>
      <c r="R14" s="30">
        <f t="shared" si="4"/>
        <v>0</v>
      </c>
    </row>
    <row r="15" spans="1:18" ht="15" customHeight="1" thickBot="1" x14ac:dyDescent="0.3">
      <c r="A15" s="194"/>
      <c r="B15" s="98" t="s">
        <v>72</v>
      </c>
      <c r="C15" s="11">
        <f>VLOOKUP(B15,'Data &amp; Table'!A11:G67,2,FALSE)</f>
        <v>4046330</v>
      </c>
      <c r="D15" s="11" t="str">
        <f>VLOOKUP(B15,Table1[],3,FALSE)</f>
        <v>1000 ct</v>
      </c>
      <c r="E15" s="12" t="s">
        <v>22</v>
      </c>
      <c r="F15" s="23">
        <f t="shared" si="5"/>
        <v>3.8869999999999995E-2</v>
      </c>
      <c r="G15" s="14">
        <f>VLOOKUP(B15,Table1[],5,FALSE)</f>
        <v>1000</v>
      </c>
      <c r="H15" s="15">
        <f>VLOOKUP(B15,Table1[],4,FALSE)</f>
        <v>38.869999999999997</v>
      </c>
      <c r="I15" s="24">
        <v>9</v>
      </c>
      <c r="J15" s="25"/>
      <c r="K15" s="26"/>
      <c r="L15" s="27"/>
      <c r="M15" s="28"/>
      <c r="N15" s="27"/>
      <c r="O15" s="28"/>
      <c r="P15" s="27"/>
      <c r="Q15" s="29">
        <f t="shared" si="3"/>
        <v>0</v>
      </c>
      <c r="R15" s="30">
        <f t="shared" si="4"/>
        <v>0</v>
      </c>
    </row>
    <row r="16" spans="1:18" ht="15" customHeight="1" thickBot="1" x14ac:dyDescent="0.3">
      <c r="A16" s="194"/>
      <c r="B16" s="224" t="s">
        <v>13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9"/>
      <c r="R16" s="38"/>
    </row>
    <row r="17" spans="1:18" ht="15" hidden="1" customHeight="1" x14ac:dyDescent="0.25">
      <c r="A17" s="194"/>
      <c r="B17" s="79" t="s">
        <v>54</v>
      </c>
      <c r="C17" s="39">
        <f>VLOOKUP(B17,'Data &amp; Table'!A3:G59,2,FALSE)</f>
        <v>7913403</v>
      </c>
      <c r="D17" s="11" t="str">
        <f>VLOOKUP(B17,Table1[],3,FALSE)</f>
        <v>8/10 ct</v>
      </c>
      <c r="E17" s="39" t="s">
        <v>22</v>
      </c>
      <c r="F17" s="13">
        <f>SUM(H17/G17)</f>
        <v>6.3312499999999998</v>
      </c>
      <c r="G17" s="40">
        <f>VLOOKUP(B17,Table1[],5,FALSE)</f>
        <v>8</v>
      </c>
      <c r="H17" s="41">
        <f>VLOOKUP(B17,Table1[],4,FALSE)</f>
        <v>50.65</v>
      </c>
      <c r="I17" s="42"/>
      <c r="J17" s="17"/>
      <c r="K17" s="43"/>
      <c r="L17" s="19"/>
      <c r="M17" s="44"/>
      <c r="N17" s="19"/>
      <c r="O17" s="44"/>
      <c r="P17" s="19"/>
      <c r="Q17" s="29">
        <f t="shared" ref="Q17:Q19" si="6">SUM(J17:P17)</f>
        <v>0</v>
      </c>
      <c r="R17" s="22">
        <f t="shared" ref="R17:R20" si="7">SUM(Q17*F17)</f>
        <v>0</v>
      </c>
    </row>
    <row r="18" spans="1:18" ht="15" customHeight="1" thickBot="1" x14ac:dyDescent="0.3">
      <c r="A18" s="194"/>
      <c r="B18" s="79" t="s">
        <v>53</v>
      </c>
      <c r="C18" s="39">
        <f>VLOOKUP(B18,'Data &amp; Table'!A4:G60,2,FALSE)</f>
        <v>7887268</v>
      </c>
      <c r="D18" s="11" t="str">
        <f>VLOOKUP(B18,Table1[],3,FALSE)</f>
        <v>16/10 ct</v>
      </c>
      <c r="E18" s="39" t="s">
        <v>22</v>
      </c>
      <c r="F18" s="23">
        <f t="shared" ref="F18:F20" si="8">SUM(H18/G18)</f>
        <v>5.3875000000000002</v>
      </c>
      <c r="G18" s="40">
        <f>VLOOKUP(B18,Table1[],5,FALSE)</f>
        <v>16</v>
      </c>
      <c r="H18" s="41">
        <f>VLOOKUP(B18,Table1[],4,FALSE)</f>
        <v>86.2</v>
      </c>
      <c r="I18" s="45" t="s">
        <v>166</v>
      </c>
      <c r="J18" s="25"/>
      <c r="K18" s="46"/>
      <c r="L18" s="27"/>
      <c r="M18" s="47"/>
      <c r="N18" s="27"/>
      <c r="O18" s="47"/>
      <c r="P18" s="27"/>
      <c r="Q18" s="29">
        <f t="shared" si="6"/>
        <v>0</v>
      </c>
      <c r="R18" s="30">
        <f t="shared" si="7"/>
        <v>0</v>
      </c>
    </row>
    <row r="19" spans="1:18" ht="15" hidden="1" customHeight="1" x14ac:dyDescent="0.25">
      <c r="A19" s="194"/>
      <c r="B19" s="79" t="s">
        <v>77</v>
      </c>
      <c r="C19" s="39">
        <f>VLOOKUP(B19,'Data &amp; Table'!A5:G61,2,FALSE)</f>
        <v>2216045</v>
      </c>
      <c r="D19" s="11" t="str">
        <f>VLOOKUP(B19,Table1[],3,FALSE)</f>
        <v>2 ct</v>
      </c>
      <c r="E19" s="39" t="s">
        <v>22</v>
      </c>
      <c r="F19" s="23">
        <f t="shared" si="8"/>
        <v>34.340000000000003</v>
      </c>
      <c r="G19" s="40">
        <f>VLOOKUP(B19,Table1[],5,FALSE)</f>
        <v>2</v>
      </c>
      <c r="H19" s="41">
        <f>VLOOKUP(B19,Table1[],4,FALSE)</f>
        <v>68.680000000000007</v>
      </c>
      <c r="I19" s="45"/>
      <c r="J19" s="25"/>
      <c r="K19" s="46"/>
      <c r="L19" s="27"/>
      <c r="M19" s="47"/>
      <c r="N19" s="27"/>
      <c r="O19" s="47"/>
      <c r="P19" s="27"/>
      <c r="Q19" s="29">
        <f t="shared" si="6"/>
        <v>0</v>
      </c>
      <c r="R19" s="30">
        <f t="shared" si="7"/>
        <v>0</v>
      </c>
    </row>
    <row r="20" spans="1:18" ht="15" hidden="1" customHeight="1" thickBot="1" x14ac:dyDescent="0.3">
      <c r="A20" s="194"/>
      <c r="B20" s="79" t="s">
        <v>78</v>
      </c>
      <c r="C20" s="39">
        <f>VLOOKUP(B20,'Data &amp; Table'!A6:G62,2,FALSE)</f>
        <v>2843104</v>
      </c>
      <c r="D20" s="11" t="str">
        <f>VLOOKUP(B20,Table1[],3,FALSE)</f>
        <v>2 ct</v>
      </c>
      <c r="E20" s="39" t="s">
        <v>22</v>
      </c>
      <c r="F20" s="23">
        <f t="shared" si="8"/>
        <v>34.93</v>
      </c>
      <c r="G20" s="40">
        <f>VLOOKUP(B20,Table1[],5,FALSE)</f>
        <v>2</v>
      </c>
      <c r="H20" s="41">
        <f>VLOOKUP(B20,Table1[],4,FALSE)</f>
        <v>69.86</v>
      </c>
      <c r="I20" s="45"/>
      <c r="J20" s="25"/>
      <c r="K20" s="46"/>
      <c r="L20" s="27"/>
      <c r="M20" s="47"/>
      <c r="N20" s="27"/>
      <c r="O20" s="47"/>
      <c r="P20" s="27"/>
      <c r="Q20" s="29">
        <f t="shared" ref="Q20:Q46" si="9">SUM(J20:P20)</f>
        <v>0</v>
      </c>
      <c r="R20" s="30">
        <f t="shared" si="7"/>
        <v>0</v>
      </c>
    </row>
    <row r="21" spans="1:18" ht="15" customHeight="1" thickBot="1" x14ac:dyDescent="0.3">
      <c r="A21" s="194"/>
      <c r="B21" s="224" t="s">
        <v>79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9"/>
      <c r="R21" s="38"/>
    </row>
    <row r="22" spans="1:18" ht="15" customHeight="1" x14ac:dyDescent="0.25">
      <c r="A22" s="194"/>
      <c r="B22" s="99" t="s">
        <v>62</v>
      </c>
      <c r="C22" s="50">
        <f>VLOOKUP(B22,'Data &amp; Table'!A3:G59,2,FALSE)</f>
        <v>7076126</v>
      </c>
      <c r="D22" s="93" t="str">
        <f>VLOOKUP(B22,Table1[],3,FALSE)</f>
        <v>72/4 oz</v>
      </c>
      <c r="E22" s="50" t="s">
        <v>22</v>
      </c>
      <c r="F22" s="51">
        <f>SUM(H22/G22)</f>
        <v>0.28611111111111115</v>
      </c>
      <c r="G22" s="52">
        <f>VLOOKUP(B22,Table1[],5,FALSE)</f>
        <v>72</v>
      </c>
      <c r="H22" s="53">
        <f>VLOOKUP(B22,Table1[],4,FALSE)</f>
        <v>20.6</v>
      </c>
      <c r="I22" s="42">
        <v>7</v>
      </c>
      <c r="J22" s="19"/>
      <c r="K22" s="44"/>
      <c r="L22" s="19"/>
      <c r="M22" s="44"/>
      <c r="N22" s="19"/>
      <c r="O22" s="44"/>
      <c r="P22" s="19"/>
      <c r="Q22" s="21">
        <f t="shared" si="9"/>
        <v>0</v>
      </c>
      <c r="R22" s="22">
        <f t="shared" ref="R22:R30" si="10">SUM(Q22*F22)</f>
        <v>0</v>
      </c>
    </row>
    <row r="23" spans="1:18" ht="15" customHeight="1" x14ac:dyDescent="0.25">
      <c r="A23" s="194"/>
      <c r="B23" s="100" t="s">
        <v>26</v>
      </c>
      <c r="C23" s="50">
        <f>VLOOKUP(B23,'Data &amp; Table'!A4:G60,2,FALSE)</f>
        <v>0</v>
      </c>
      <c r="D23" s="93" t="str">
        <f>VLOOKUP(B23,Table1[],3,FALSE)</f>
        <v>1 ea</v>
      </c>
      <c r="E23" s="50" t="s">
        <v>22</v>
      </c>
      <c r="F23" s="54">
        <f t="shared" ref="F23:F30" si="11">SUM(H23/G23)</f>
        <v>2.31</v>
      </c>
      <c r="G23" s="52">
        <f>VLOOKUP(B23,Table1[],5,FALSE)</f>
        <v>1</v>
      </c>
      <c r="H23" s="53">
        <f>VLOOKUP(B23,Table1[],4,FALSE)</f>
        <v>2.31</v>
      </c>
      <c r="I23" s="45">
        <v>5</v>
      </c>
      <c r="J23" s="27"/>
      <c r="K23" s="47"/>
      <c r="L23" s="27"/>
      <c r="M23" s="47"/>
      <c r="N23" s="27"/>
      <c r="O23" s="47"/>
      <c r="P23" s="27"/>
      <c r="Q23" s="29">
        <f t="shared" si="9"/>
        <v>0</v>
      </c>
      <c r="R23" s="30">
        <f t="shared" si="10"/>
        <v>0</v>
      </c>
    </row>
    <row r="24" spans="1:18" ht="15" customHeight="1" x14ac:dyDescent="0.25">
      <c r="A24" s="194"/>
      <c r="B24" s="97" t="s">
        <v>36</v>
      </c>
      <c r="C24" s="50">
        <f>VLOOKUP(B24,'Data &amp; Table'!A5:G61,2,FALSE)</f>
        <v>3412410</v>
      </c>
      <c r="D24" s="93" t="str">
        <f>VLOOKUP(B24,Table1[],3,FALSE)</f>
        <v>48 ct</v>
      </c>
      <c r="E24" s="50" t="s">
        <v>22</v>
      </c>
      <c r="F24" s="54">
        <f t="shared" si="11"/>
        <v>0.32645833333333335</v>
      </c>
      <c r="G24" s="52">
        <f>VLOOKUP(B24,Table1[],5,FALSE)</f>
        <v>48</v>
      </c>
      <c r="H24" s="53">
        <f>VLOOKUP(B24,Table1[],4,FALSE)</f>
        <v>15.67</v>
      </c>
      <c r="I24" s="45">
        <v>24</v>
      </c>
      <c r="J24" s="27"/>
      <c r="K24" s="47"/>
      <c r="L24" s="27"/>
      <c r="M24" s="47"/>
      <c r="N24" s="27"/>
      <c r="O24" s="47"/>
      <c r="P24" s="27"/>
      <c r="Q24" s="29">
        <f t="shared" si="9"/>
        <v>0</v>
      </c>
      <c r="R24" s="30">
        <f t="shared" si="10"/>
        <v>0</v>
      </c>
    </row>
    <row r="25" spans="1:18" ht="15" hidden="1" customHeight="1" x14ac:dyDescent="0.25">
      <c r="A25" s="194"/>
      <c r="B25" s="101" t="s">
        <v>68</v>
      </c>
      <c r="C25" s="50">
        <f>VLOOKUP(B25,'Data &amp; Table'!A6:G62,2,FALSE)</f>
        <v>6216725</v>
      </c>
      <c r="D25" s="93" t="str">
        <f>VLOOKUP(B25,Table1[],3,FALSE)</f>
        <v>48 ct</v>
      </c>
      <c r="E25" s="50" t="s">
        <v>22</v>
      </c>
      <c r="F25" s="54">
        <f t="shared" si="11"/>
        <v>0.36791666666666667</v>
      </c>
      <c r="G25" s="52">
        <f>VLOOKUP(B25,Table1[],5,FALSE)</f>
        <v>48</v>
      </c>
      <c r="H25" s="53">
        <f>VLOOKUP(B25,Table1[],4,FALSE)</f>
        <v>17.66</v>
      </c>
      <c r="I25" s="45"/>
      <c r="J25" s="27"/>
      <c r="K25" s="47"/>
      <c r="L25" s="27"/>
      <c r="M25" s="47"/>
      <c r="N25" s="27"/>
      <c r="O25" s="47"/>
      <c r="P25" s="27"/>
      <c r="Q25" s="29">
        <f t="shared" si="9"/>
        <v>0</v>
      </c>
      <c r="R25" s="30">
        <f t="shared" si="10"/>
        <v>0</v>
      </c>
    </row>
    <row r="26" spans="1:18" ht="15" hidden="1" customHeight="1" x14ac:dyDescent="0.25">
      <c r="A26" s="194"/>
      <c r="B26" s="101" t="s">
        <v>70</v>
      </c>
      <c r="C26" s="50">
        <f>VLOOKUP(B26,'Data &amp; Table'!A7:G63,2,FALSE)</f>
        <v>6216709</v>
      </c>
      <c r="D26" s="93" t="str">
        <f>VLOOKUP(B26,Table1[],3,FALSE)</f>
        <v>48 ct</v>
      </c>
      <c r="E26" s="50" t="s">
        <v>22</v>
      </c>
      <c r="F26" s="54">
        <f t="shared" si="11"/>
        <v>0.36791666666666667</v>
      </c>
      <c r="G26" s="52">
        <f>VLOOKUP(B26,Table1[],5,FALSE)</f>
        <v>48</v>
      </c>
      <c r="H26" s="53">
        <f>VLOOKUP(B26,Table1[],4,FALSE)</f>
        <v>17.66</v>
      </c>
      <c r="I26" s="45"/>
      <c r="J26" s="27"/>
      <c r="K26" s="47"/>
      <c r="L26" s="27"/>
      <c r="M26" s="47"/>
      <c r="N26" s="27"/>
      <c r="O26" s="47"/>
      <c r="P26" s="27"/>
      <c r="Q26" s="29">
        <f t="shared" si="9"/>
        <v>0</v>
      </c>
      <c r="R26" s="30">
        <f t="shared" si="10"/>
        <v>0</v>
      </c>
    </row>
    <row r="27" spans="1:18" ht="15" hidden="1" customHeight="1" x14ac:dyDescent="0.25">
      <c r="A27" s="194"/>
      <c r="B27" s="101" t="s">
        <v>69</v>
      </c>
      <c r="C27" s="50">
        <f>VLOOKUP(B27,'Data &amp; Table'!A8:G64,2,FALSE)</f>
        <v>0</v>
      </c>
      <c r="D27" s="93">
        <f>VLOOKUP(B27,Table1[],3,FALSE)</f>
        <v>0</v>
      </c>
      <c r="E27" s="50" t="s">
        <v>22</v>
      </c>
      <c r="F27" s="54">
        <f t="shared" si="11"/>
        <v>0.19</v>
      </c>
      <c r="G27" s="52">
        <f>VLOOKUP(B27,Table1[],5,FALSE)</f>
        <v>1</v>
      </c>
      <c r="H27" s="53">
        <f>VLOOKUP(B27,Table1[],4,FALSE)</f>
        <v>0.19</v>
      </c>
      <c r="I27" s="45"/>
      <c r="J27" s="27"/>
      <c r="K27" s="47"/>
      <c r="L27" s="27"/>
      <c r="M27" s="47"/>
      <c r="N27" s="27"/>
      <c r="O27" s="47"/>
      <c r="P27" s="27"/>
      <c r="Q27" s="29">
        <f t="shared" si="9"/>
        <v>0</v>
      </c>
      <c r="R27" s="30">
        <f t="shared" si="10"/>
        <v>0</v>
      </c>
    </row>
    <row r="28" spans="1:18" ht="15" customHeight="1" x14ac:dyDescent="0.25">
      <c r="A28" s="194"/>
      <c r="B28" s="102" t="s">
        <v>43</v>
      </c>
      <c r="C28" s="50">
        <f>VLOOKUP(B28,'Data &amp; Table'!A9:G65,2,FALSE)</f>
        <v>1666163</v>
      </c>
      <c r="D28" s="93" t="str">
        <f>VLOOKUP(B28,Table1[],3,FALSE)</f>
        <v>48 ct</v>
      </c>
      <c r="E28" s="50" t="s">
        <v>22</v>
      </c>
      <c r="F28" s="54">
        <f t="shared" si="11"/>
        <v>0.31708333333333333</v>
      </c>
      <c r="G28" s="52">
        <f>VLOOKUP(B28,Table1[],5,FALSE)</f>
        <v>48</v>
      </c>
      <c r="H28" s="53">
        <f>VLOOKUP(B28,Table1[],4,FALSE)</f>
        <v>15.22</v>
      </c>
      <c r="I28" s="45">
        <v>24</v>
      </c>
      <c r="J28" s="27"/>
      <c r="K28" s="47"/>
      <c r="L28" s="27"/>
      <c r="M28" s="47"/>
      <c r="N28" s="27"/>
      <c r="O28" s="47"/>
      <c r="P28" s="27"/>
      <c r="Q28" s="29">
        <f t="shared" si="9"/>
        <v>0</v>
      </c>
      <c r="R28" s="30">
        <f t="shared" si="10"/>
        <v>0</v>
      </c>
    </row>
    <row r="29" spans="1:18" ht="15" hidden="1" customHeight="1" x14ac:dyDescent="0.25">
      <c r="A29" s="194"/>
      <c r="B29" s="101" t="s">
        <v>47</v>
      </c>
      <c r="C29" s="50">
        <f>VLOOKUP(B29,'Data &amp; Table'!A10:G66,2,FALSE)</f>
        <v>0</v>
      </c>
      <c r="D29" s="93">
        <f>VLOOKUP(B29,Table1[],3,FALSE)</f>
        <v>0</v>
      </c>
      <c r="E29" s="50" t="s">
        <v>22</v>
      </c>
      <c r="F29" s="54">
        <f t="shared" si="11"/>
        <v>0.8</v>
      </c>
      <c r="G29" s="52">
        <f>VLOOKUP(B29,Table1[],5,FALSE)</f>
        <v>1</v>
      </c>
      <c r="H29" s="53">
        <f>VLOOKUP(B29,Table1[],4,FALSE)</f>
        <v>0.8</v>
      </c>
      <c r="I29" s="45"/>
      <c r="J29" s="27"/>
      <c r="K29" s="47"/>
      <c r="L29" s="27"/>
      <c r="M29" s="47"/>
      <c r="N29" s="27"/>
      <c r="O29" s="47"/>
      <c r="P29" s="27"/>
      <c r="Q29" s="29">
        <f t="shared" si="9"/>
        <v>0</v>
      </c>
      <c r="R29" s="30">
        <f t="shared" si="10"/>
        <v>0</v>
      </c>
    </row>
    <row r="30" spans="1:18" ht="15" customHeight="1" thickBot="1" x14ac:dyDescent="0.3">
      <c r="A30" s="194"/>
      <c r="B30" s="102" t="s">
        <v>48</v>
      </c>
      <c r="C30" s="50">
        <f>VLOOKUP(B30,'Data &amp; Table'!A11:G67,2,FALSE)</f>
        <v>8759060</v>
      </c>
      <c r="D30" s="93" t="str">
        <f>VLOOKUP(B30,Table1[],3,FALSE)</f>
        <v>48 ct</v>
      </c>
      <c r="E30" s="50" t="s">
        <v>22</v>
      </c>
      <c r="F30" s="54">
        <f t="shared" si="11"/>
        <v>0.30437500000000001</v>
      </c>
      <c r="G30" s="52">
        <f>VLOOKUP(B30,Table1[],5,FALSE)</f>
        <v>48</v>
      </c>
      <c r="H30" s="53">
        <f>VLOOKUP(B30,Table1[],4,FALSE)</f>
        <v>14.61</v>
      </c>
      <c r="I30" s="45">
        <v>4</v>
      </c>
      <c r="J30" s="27"/>
      <c r="K30" s="47"/>
      <c r="L30" s="27"/>
      <c r="M30" s="47"/>
      <c r="N30" s="27"/>
      <c r="O30" s="47"/>
      <c r="P30" s="27"/>
      <c r="Q30" s="29">
        <f t="shared" si="9"/>
        <v>0</v>
      </c>
      <c r="R30" s="30">
        <f t="shared" si="10"/>
        <v>0</v>
      </c>
    </row>
    <row r="31" spans="1:18" ht="15" customHeight="1" thickBot="1" x14ac:dyDescent="0.3">
      <c r="A31" s="194"/>
      <c r="B31" s="224" t="s">
        <v>14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9"/>
      <c r="R31" s="38"/>
    </row>
    <row r="32" spans="1:18" ht="15" customHeight="1" x14ac:dyDescent="0.25">
      <c r="A32" s="194"/>
      <c r="B32" s="102" t="s">
        <v>75</v>
      </c>
      <c r="C32" s="50">
        <f>VLOOKUP(B32,Table1[],2,FALSE)</f>
        <v>8328668</v>
      </c>
      <c r="D32" s="93" t="str">
        <f>VLOOKUP(B32,Table1[],3,FALSE)</f>
        <v>384 ct</v>
      </c>
      <c r="E32" s="50" t="s">
        <v>22</v>
      </c>
      <c r="F32" s="51">
        <f>SUM(H32/G32)</f>
        <v>3.3385416666666667E-2</v>
      </c>
      <c r="G32" s="56">
        <f>VLOOKUP(B32,Table1[],5,FALSE)</f>
        <v>384</v>
      </c>
      <c r="H32" s="53">
        <f>VLOOKUP(B32,Table1[],4,FALSE)</f>
        <v>12.82</v>
      </c>
      <c r="I32" s="42">
        <v>8</v>
      </c>
      <c r="J32" s="19"/>
      <c r="K32" s="44"/>
      <c r="L32" s="19"/>
      <c r="M32" s="44"/>
      <c r="N32" s="19"/>
      <c r="O32" s="44"/>
      <c r="P32" s="19"/>
      <c r="Q32" s="21">
        <f t="shared" si="9"/>
        <v>0</v>
      </c>
      <c r="R32" s="22">
        <f>SUM(Q32*F32)</f>
        <v>0</v>
      </c>
    </row>
    <row r="33" spans="1:18" ht="15" hidden="1" customHeight="1" x14ac:dyDescent="0.25">
      <c r="A33" s="194"/>
      <c r="B33" s="102" t="s">
        <v>65</v>
      </c>
      <c r="C33" s="50">
        <f>VLOOKUP(B33,Table1[],2,FALSE)</f>
        <v>4053468</v>
      </c>
      <c r="D33" s="93" t="str">
        <f>VLOOKUP(B33,Table1[],3,FALSE)</f>
        <v>20/50 ct</v>
      </c>
      <c r="E33" s="50" t="s">
        <v>22</v>
      </c>
      <c r="F33" s="54">
        <f t="shared" ref="F33:F46" si="12">SUM(H33/G33)</f>
        <v>4.0600000000000004E-2</v>
      </c>
      <c r="G33" s="56">
        <f>VLOOKUP(B33,Table1[],5,FALSE)</f>
        <v>1000</v>
      </c>
      <c r="H33" s="53">
        <f>VLOOKUP(B33,Table1[],4,FALSE)</f>
        <v>40.6</v>
      </c>
      <c r="I33" s="45"/>
      <c r="J33" s="27"/>
      <c r="K33" s="47"/>
      <c r="L33" s="27"/>
      <c r="M33" s="47"/>
      <c r="N33" s="27"/>
      <c r="O33" s="47"/>
      <c r="P33" s="27"/>
      <c r="Q33" s="29">
        <f t="shared" si="9"/>
        <v>0</v>
      </c>
      <c r="R33" s="30">
        <f t="shared" ref="R33:R46" si="13">SUM(Q33*F33)</f>
        <v>0</v>
      </c>
    </row>
    <row r="34" spans="1:18" ht="15" customHeight="1" x14ac:dyDescent="0.25">
      <c r="A34" s="194"/>
      <c r="B34" s="102" t="s">
        <v>50</v>
      </c>
      <c r="C34" s="50">
        <f>VLOOKUP(B34,Table1[],2,FALSE)</f>
        <v>4695292</v>
      </c>
      <c r="D34" s="93" t="str">
        <f>VLOOKUP(B34,Table1[],3,FALSE)</f>
        <v>6/50 ct</v>
      </c>
      <c r="E34" s="50" t="s">
        <v>22</v>
      </c>
      <c r="F34" s="54">
        <f t="shared" si="12"/>
        <v>9.5966666666666658E-2</v>
      </c>
      <c r="G34" s="56">
        <f>VLOOKUP(B34,Table1[],5,FALSE)</f>
        <v>300</v>
      </c>
      <c r="H34" s="53">
        <f>VLOOKUP(B34,Table1[],4,FALSE)</f>
        <v>28.79</v>
      </c>
      <c r="I34" s="45">
        <v>3</v>
      </c>
      <c r="J34" s="27"/>
      <c r="K34" s="47"/>
      <c r="L34" s="27"/>
      <c r="M34" s="47"/>
      <c r="N34" s="27"/>
      <c r="O34" s="47"/>
      <c r="P34" s="27"/>
      <c r="Q34" s="29">
        <f t="shared" si="9"/>
        <v>0</v>
      </c>
      <c r="R34" s="30">
        <f t="shared" si="13"/>
        <v>0</v>
      </c>
    </row>
    <row r="35" spans="1:18" ht="15" customHeight="1" x14ac:dyDescent="0.25">
      <c r="A35" s="194"/>
      <c r="B35" s="102" t="s">
        <v>60</v>
      </c>
      <c r="C35" s="50">
        <f>VLOOKUP(B35,Table1[],2,FALSE)</f>
        <v>6937445</v>
      </c>
      <c r="D35" s="93" t="str">
        <f>VLOOKUP(B35,Table1[],3,FALSE)</f>
        <v>200 ct</v>
      </c>
      <c r="E35" s="50" t="s">
        <v>22</v>
      </c>
      <c r="F35" s="54">
        <f t="shared" si="12"/>
        <v>7.4400000000000008E-2</v>
      </c>
      <c r="G35" s="56">
        <f>VLOOKUP(B35,Table1[],5,FALSE)</f>
        <v>200</v>
      </c>
      <c r="H35" s="53">
        <f>VLOOKUP(B35,Table1[],4,FALSE)</f>
        <v>14.88</v>
      </c>
      <c r="I35" s="45">
        <v>10</v>
      </c>
      <c r="J35" s="27"/>
      <c r="K35" s="47"/>
      <c r="L35" s="27"/>
      <c r="M35" s="47"/>
      <c r="N35" s="27"/>
      <c r="O35" s="47"/>
      <c r="P35" s="27"/>
      <c r="Q35" s="29">
        <f t="shared" si="9"/>
        <v>0</v>
      </c>
      <c r="R35" s="30">
        <f t="shared" si="13"/>
        <v>0</v>
      </c>
    </row>
    <row r="36" spans="1:18" ht="15" customHeight="1" x14ac:dyDescent="0.25">
      <c r="A36" s="194"/>
      <c r="B36" s="102" t="s">
        <v>61</v>
      </c>
      <c r="C36" s="50">
        <f>VLOOKUP(B36,Table1[],2,FALSE)</f>
        <v>4136768</v>
      </c>
      <c r="D36" s="93" t="str">
        <f>VLOOKUP(B36,Table1[],3,FALSE)</f>
        <v>1000 ct</v>
      </c>
      <c r="E36" s="50" t="s">
        <v>22</v>
      </c>
      <c r="F36" s="54">
        <f t="shared" si="12"/>
        <v>2.3809999999999998E-2</v>
      </c>
      <c r="G36" s="56">
        <f>VLOOKUP(B36,Table1[],5,FALSE)</f>
        <v>1000</v>
      </c>
      <c r="H36" s="53">
        <f>VLOOKUP(B36,Table1[],4,FALSE)</f>
        <v>23.81</v>
      </c>
      <c r="I36" s="45">
        <v>10</v>
      </c>
      <c r="J36" s="27"/>
      <c r="K36" s="47"/>
      <c r="L36" s="27"/>
      <c r="M36" s="47"/>
      <c r="N36" s="27"/>
      <c r="O36" s="47"/>
      <c r="P36" s="27"/>
      <c r="Q36" s="29">
        <f t="shared" si="9"/>
        <v>0</v>
      </c>
      <c r="R36" s="30">
        <f t="shared" si="13"/>
        <v>0</v>
      </c>
    </row>
    <row r="37" spans="1:18" ht="15" customHeight="1" x14ac:dyDescent="0.25">
      <c r="A37" s="194"/>
      <c r="B37" s="102" t="s">
        <v>80</v>
      </c>
      <c r="C37" s="50">
        <f>VLOOKUP(B37,Table1[],2,FALSE)</f>
        <v>7087133</v>
      </c>
      <c r="D37" s="93" t="str">
        <f>VLOOKUP(B37,Table1[],3,FALSE)</f>
        <v>200 ct</v>
      </c>
      <c r="E37" s="50" t="s">
        <v>22</v>
      </c>
      <c r="F37" s="54">
        <f t="shared" si="12"/>
        <v>0.17019999999999999</v>
      </c>
      <c r="G37" s="56">
        <f>VLOOKUP(B37,Table1[],5,FALSE)</f>
        <v>200</v>
      </c>
      <c r="H37" s="53">
        <f>VLOOKUP(B37,Table1[],4,FALSE)</f>
        <v>34.04</v>
      </c>
      <c r="I37" s="45">
        <v>8</v>
      </c>
      <c r="J37" s="27"/>
      <c r="K37" s="47"/>
      <c r="L37" s="27"/>
      <c r="M37" s="47"/>
      <c r="N37" s="27"/>
      <c r="O37" s="47"/>
      <c r="P37" s="27"/>
      <c r="Q37" s="29">
        <f t="shared" si="9"/>
        <v>0</v>
      </c>
      <c r="R37" s="30">
        <f t="shared" si="13"/>
        <v>0</v>
      </c>
    </row>
    <row r="38" spans="1:18" ht="15" customHeight="1" x14ac:dyDescent="0.25">
      <c r="A38" s="194"/>
      <c r="B38" s="102" t="s">
        <v>81</v>
      </c>
      <c r="C38" s="50">
        <f>VLOOKUP(B38,Table1[],2,FALSE)</f>
        <v>4879710</v>
      </c>
      <c r="D38" s="93" t="str">
        <f>VLOOKUP(B38,Table1[],3,FALSE)</f>
        <v>2000 ct</v>
      </c>
      <c r="E38" s="50" t="s">
        <v>22</v>
      </c>
      <c r="F38" s="54">
        <f t="shared" si="12"/>
        <v>6.13E-3</v>
      </c>
      <c r="G38" s="56">
        <f>VLOOKUP(B38,Table1[],5,FALSE)</f>
        <v>2000</v>
      </c>
      <c r="H38" s="53">
        <f>VLOOKUP(B38,Table1[],4,FALSE)</f>
        <v>12.26</v>
      </c>
      <c r="I38" s="45">
        <v>20</v>
      </c>
      <c r="J38" s="27"/>
      <c r="K38" s="47"/>
      <c r="L38" s="27"/>
      <c r="M38" s="47"/>
      <c r="N38" s="27"/>
      <c r="O38" s="47"/>
      <c r="P38" s="27"/>
      <c r="Q38" s="29">
        <f t="shared" si="9"/>
        <v>0</v>
      </c>
      <c r="R38" s="30">
        <f t="shared" si="13"/>
        <v>0</v>
      </c>
    </row>
    <row r="39" spans="1:18" ht="15" customHeight="1" x14ac:dyDescent="0.25">
      <c r="A39" s="194"/>
      <c r="B39" s="102" t="s">
        <v>82</v>
      </c>
      <c r="C39" s="50">
        <f>VLOOKUP(B39,Table1[],2,FALSE)</f>
        <v>6735138</v>
      </c>
      <c r="D39" s="93" t="str">
        <f>VLOOKUP(B39,Table1[],3,FALSE)</f>
        <v>200 ct</v>
      </c>
      <c r="E39" s="50" t="s">
        <v>22</v>
      </c>
      <c r="F39" s="54">
        <f t="shared" si="12"/>
        <v>6.9749999999999993E-2</v>
      </c>
      <c r="G39" s="56">
        <f>VLOOKUP(B39,Table1[],5,FALSE)</f>
        <v>200</v>
      </c>
      <c r="H39" s="53">
        <f>VLOOKUP(B39,Table1[],4,FALSE)</f>
        <v>13.95</v>
      </c>
      <c r="I39" s="45">
        <v>4</v>
      </c>
      <c r="J39" s="27"/>
      <c r="K39" s="47"/>
      <c r="L39" s="27"/>
      <c r="M39" s="47"/>
      <c r="N39" s="27"/>
      <c r="O39" s="47"/>
      <c r="P39" s="27"/>
      <c r="Q39" s="29">
        <f t="shared" si="9"/>
        <v>0</v>
      </c>
      <c r="R39" s="30">
        <f t="shared" si="13"/>
        <v>0</v>
      </c>
    </row>
    <row r="40" spans="1:18" ht="15" customHeight="1" x14ac:dyDescent="0.25">
      <c r="A40" s="194"/>
      <c r="B40" s="102" t="s">
        <v>83</v>
      </c>
      <c r="C40" s="50">
        <f>VLOOKUP(B40,Table1[],2,FALSE)</f>
        <v>6631347</v>
      </c>
      <c r="D40" s="93" t="str">
        <f>VLOOKUP(B40,Table1[],3,FALSE)</f>
        <v>600 ct</v>
      </c>
      <c r="E40" s="50" t="s">
        <v>22</v>
      </c>
      <c r="F40" s="54">
        <f t="shared" si="12"/>
        <v>3.3849999999999998E-2</v>
      </c>
      <c r="G40" s="56">
        <f>VLOOKUP(B40,Table1[],5,FALSE)</f>
        <v>600</v>
      </c>
      <c r="H40" s="53">
        <f>VLOOKUP(B40,Table1[],4,FALSE)</f>
        <v>20.309999999999999</v>
      </c>
      <c r="I40" s="45">
        <v>12</v>
      </c>
      <c r="J40" s="27"/>
      <c r="K40" s="47"/>
      <c r="L40" s="27"/>
      <c r="M40" s="47"/>
      <c r="N40" s="27"/>
      <c r="O40" s="47"/>
      <c r="P40" s="27"/>
      <c r="Q40" s="29">
        <f t="shared" si="9"/>
        <v>0</v>
      </c>
      <c r="R40" s="30">
        <f t="shared" si="13"/>
        <v>0</v>
      </c>
    </row>
    <row r="41" spans="1:18" ht="15" customHeight="1" x14ac:dyDescent="0.25">
      <c r="A41" s="194"/>
      <c r="B41" s="102" t="s">
        <v>84</v>
      </c>
      <c r="C41" s="50">
        <f>VLOOKUP(B41,Table1[],2,FALSE)</f>
        <v>4394417</v>
      </c>
      <c r="D41" s="93" t="str">
        <f>VLOOKUP(B41,Table1[],3,FALSE)</f>
        <v>500 ct</v>
      </c>
      <c r="E41" s="50" t="s">
        <v>22</v>
      </c>
      <c r="F41" s="54">
        <f t="shared" si="12"/>
        <v>1.8460000000000001E-2</v>
      </c>
      <c r="G41" s="56">
        <f>VLOOKUP(B41,Table1[],5,FALSE)</f>
        <v>500</v>
      </c>
      <c r="H41" s="53">
        <f>VLOOKUP(B41,Table1[],4,FALSE)</f>
        <v>9.23</v>
      </c>
      <c r="I41" s="45">
        <v>10</v>
      </c>
      <c r="J41" s="27"/>
      <c r="K41" s="47"/>
      <c r="L41" s="27"/>
      <c r="M41" s="47"/>
      <c r="N41" s="27"/>
      <c r="O41" s="47"/>
      <c r="P41" s="27"/>
      <c r="Q41" s="29">
        <f t="shared" si="9"/>
        <v>0</v>
      </c>
      <c r="R41" s="30">
        <f t="shared" si="13"/>
        <v>0</v>
      </c>
    </row>
    <row r="42" spans="1:18" ht="15" customHeight="1" x14ac:dyDescent="0.25">
      <c r="A42" s="194"/>
      <c r="B42" s="102" t="s">
        <v>85</v>
      </c>
      <c r="C42" s="50">
        <f>VLOOKUP(B42,Table1[],2,FALSE)</f>
        <v>210417</v>
      </c>
      <c r="D42" s="93" t="str">
        <f>VLOOKUP(B42,Table1[],3,FALSE)</f>
        <v>3/1000 ct</v>
      </c>
      <c r="E42" s="50" t="s">
        <v>22</v>
      </c>
      <c r="F42" s="54">
        <f t="shared" si="12"/>
        <v>1.04E-2</v>
      </c>
      <c r="G42" s="56">
        <f>VLOOKUP(B42,Table1[],5,FALSE)</f>
        <v>1000</v>
      </c>
      <c r="H42" s="53">
        <f>VLOOKUP(B42,Table1[],4,FALSE)</f>
        <v>10.4</v>
      </c>
      <c r="I42" s="45">
        <v>10</v>
      </c>
      <c r="J42" s="27"/>
      <c r="K42" s="47"/>
      <c r="L42" s="27"/>
      <c r="M42" s="47"/>
      <c r="N42" s="27"/>
      <c r="O42" s="47"/>
      <c r="P42" s="27"/>
      <c r="Q42" s="29">
        <f t="shared" si="9"/>
        <v>0</v>
      </c>
      <c r="R42" s="30">
        <f t="shared" si="13"/>
        <v>0</v>
      </c>
    </row>
    <row r="43" spans="1:18" ht="15" customHeight="1" x14ac:dyDescent="0.25">
      <c r="A43" s="194"/>
      <c r="B43" s="102" t="s">
        <v>86</v>
      </c>
      <c r="C43" s="50">
        <f>VLOOKUP(B43,Table1[],2,FALSE)</f>
        <v>210447</v>
      </c>
      <c r="D43" s="93" t="str">
        <f>VLOOKUP(B43,Table1[],3,FALSE)</f>
        <v>3/1000 ct</v>
      </c>
      <c r="E43" s="50" t="s">
        <v>22</v>
      </c>
      <c r="F43" s="54">
        <f t="shared" si="12"/>
        <v>6.7400000000000003E-3</v>
      </c>
      <c r="G43" s="56">
        <f>VLOOKUP(B43,Table1[],5,FALSE)</f>
        <v>1000</v>
      </c>
      <c r="H43" s="53">
        <f>VLOOKUP(B43,Table1[],4,FALSE)</f>
        <v>6.74</v>
      </c>
      <c r="I43" s="45">
        <v>10</v>
      </c>
      <c r="J43" s="34"/>
      <c r="K43" s="49"/>
      <c r="L43" s="34"/>
      <c r="M43" s="49"/>
      <c r="N43" s="34"/>
      <c r="O43" s="49"/>
      <c r="P43" s="34"/>
      <c r="Q43" s="29">
        <f t="shared" si="9"/>
        <v>0</v>
      </c>
      <c r="R43" s="30">
        <f t="shared" si="13"/>
        <v>0</v>
      </c>
    </row>
    <row r="44" spans="1:18" ht="15" customHeight="1" x14ac:dyDescent="0.25">
      <c r="A44" s="194"/>
      <c r="B44" s="102" t="s">
        <v>88</v>
      </c>
      <c r="C44" s="50">
        <f>VLOOKUP(B44,Table1[],2,FALSE)</f>
        <v>7038015</v>
      </c>
      <c r="D44" s="93" t="str">
        <f>VLOOKUP(B44,Table1[],3,FALSE)</f>
        <v>100 ct</v>
      </c>
      <c r="E44" s="50" t="s">
        <v>22</v>
      </c>
      <c r="F44" s="54">
        <f t="shared" si="12"/>
        <v>0.45659999999999995</v>
      </c>
      <c r="G44" s="56">
        <f>VLOOKUP(B44,Table1[],5,FALSE)</f>
        <v>100</v>
      </c>
      <c r="H44" s="53">
        <f>VLOOKUP(B44,Table1[],4,FALSE)</f>
        <v>45.66</v>
      </c>
      <c r="I44" s="45">
        <v>10</v>
      </c>
      <c r="J44" s="34"/>
      <c r="K44" s="49"/>
      <c r="L44" s="34"/>
      <c r="M44" s="49"/>
      <c r="N44" s="34"/>
      <c r="O44" s="49"/>
      <c r="P44" s="34"/>
      <c r="Q44" s="29"/>
      <c r="R44" s="30"/>
    </row>
    <row r="45" spans="1:18" ht="15" customHeight="1" thickBot="1" x14ac:dyDescent="0.3">
      <c r="A45" s="194"/>
      <c r="B45" s="102" t="s">
        <v>87</v>
      </c>
      <c r="C45" s="50">
        <f>VLOOKUP(B45,Table1[],2,FALSE)</f>
        <v>2647933</v>
      </c>
      <c r="D45" s="93" t="str">
        <f>VLOOKUP(B45,Table1[],3,FALSE)</f>
        <v>2000 ct</v>
      </c>
      <c r="E45" s="50" t="s">
        <v>22</v>
      </c>
      <c r="F45" s="54">
        <f t="shared" si="12"/>
        <v>9.1599999999999997E-3</v>
      </c>
      <c r="G45" s="56">
        <f>VLOOKUP(B45,Table1[],5,FALSE)</f>
        <v>2000</v>
      </c>
      <c r="H45" s="53">
        <f>VLOOKUP(B45,Table1[],4,FALSE)</f>
        <v>18.32</v>
      </c>
      <c r="I45" s="45">
        <v>10</v>
      </c>
      <c r="J45" s="25"/>
      <c r="K45" s="46"/>
      <c r="L45" s="25"/>
      <c r="M45" s="46"/>
      <c r="N45" s="25"/>
      <c r="O45" s="46"/>
      <c r="P45" s="25"/>
      <c r="Q45" s="29">
        <f t="shared" si="9"/>
        <v>0</v>
      </c>
      <c r="R45" s="30">
        <f t="shared" si="13"/>
        <v>0</v>
      </c>
    </row>
    <row r="46" spans="1:18" ht="15" hidden="1" customHeight="1" thickBot="1" x14ac:dyDescent="0.3">
      <c r="A46" s="194"/>
      <c r="B46" s="102" t="s">
        <v>52</v>
      </c>
      <c r="C46" s="50">
        <f>VLOOKUP(B46,Table1[],2,FALSE)</f>
        <v>4040440</v>
      </c>
      <c r="D46" s="93" t="str">
        <f>VLOOKUP(B46,Table1[],3,FALSE)</f>
        <v>24 ct</v>
      </c>
      <c r="E46" s="50" t="s">
        <v>22</v>
      </c>
      <c r="F46" s="54">
        <f t="shared" si="12"/>
        <v>0.79041666666666666</v>
      </c>
      <c r="G46" s="56">
        <f>VLOOKUP(B46,Table1[],5,FALSE)</f>
        <v>24</v>
      </c>
      <c r="H46" s="53">
        <f>VLOOKUP(B46,Table1[],4,FALSE)</f>
        <v>18.97</v>
      </c>
      <c r="I46" s="45"/>
      <c r="J46" s="25"/>
      <c r="K46" s="46"/>
      <c r="L46" s="25"/>
      <c r="M46" s="46"/>
      <c r="N46" s="25"/>
      <c r="O46" s="46"/>
      <c r="P46" s="25"/>
      <c r="Q46" s="29">
        <f t="shared" si="9"/>
        <v>0</v>
      </c>
      <c r="R46" s="30">
        <f t="shared" si="13"/>
        <v>0</v>
      </c>
    </row>
    <row r="47" spans="1:18" ht="15" customHeight="1" thickBot="1" x14ac:dyDescent="0.3">
      <c r="A47" s="194"/>
      <c r="B47" s="224" t="s">
        <v>89</v>
      </c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9"/>
      <c r="R47" s="38"/>
    </row>
    <row r="48" spans="1:18" ht="15" customHeight="1" x14ac:dyDescent="0.25">
      <c r="A48" s="194"/>
      <c r="B48" s="102" t="s">
        <v>91</v>
      </c>
      <c r="C48" s="50">
        <f>VLOOKUP(B48,Table1[],2,FALSE)</f>
        <v>9523986</v>
      </c>
      <c r="D48" s="93" t="str">
        <f>VLOOKUP(B48,Table1[],3,FALSE)</f>
        <v>96/Sli</v>
      </c>
      <c r="E48" s="50" t="s">
        <v>22</v>
      </c>
      <c r="F48" s="51">
        <f>SUM(H48/G48)</f>
        <v>0.22072916666666667</v>
      </c>
      <c r="G48" s="56">
        <f>VLOOKUP(B48,Table1[],5,FALSE)</f>
        <v>96</v>
      </c>
      <c r="H48" s="53">
        <f>VLOOKUP(B48,Table1[],4,FALSE)</f>
        <v>21.19</v>
      </c>
      <c r="I48" s="16">
        <v>9</v>
      </c>
      <c r="J48" s="57"/>
      <c r="K48" s="18"/>
      <c r="L48" s="58"/>
      <c r="M48" s="20"/>
      <c r="N48" s="58"/>
      <c r="O48" s="20"/>
      <c r="P48" s="57"/>
      <c r="Q48" s="21">
        <f t="shared" ref="Q48:Q59" si="14">SUM(J48:P48)</f>
        <v>0</v>
      </c>
      <c r="R48" s="22">
        <f t="shared" ref="R48:R59" si="15">SUM(Q48*F48)</f>
        <v>0</v>
      </c>
    </row>
    <row r="49" spans="1:18" ht="15" customHeight="1" x14ac:dyDescent="0.25">
      <c r="A49" s="194"/>
      <c r="B49" s="102" t="s">
        <v>74</v>
      </c>
      <c r="C49" s="50">
        <f>VLOOKUP(B49,Table1[],2,FALSE)</f>
        <v>9523952</v>
      </c>
      <c r="D49" s="93" t="str">
        <f>VLOOKUP(B49,Table1[],3,FALSE)</f>
        <v>96/Sli</v>
      </c>
      <c r="E49" s="50" t="s">
        <v>22</v>
      </c>
      <c r="F49" s="54">
        <f t="shared" ref="F49:F59" si="16">SUM(H49/G49)</f>
        <v>0.22750000000000001</v>
      </c>
      <c r="G49" s="56">
        <f>VLOOKUP(B49,Table1[],5,FALSE)</f>
        <v>96</v>
      </c>
      <c r="H49" s="53">
        <f>VLOOKUP(B49,Table1[],4,FALSE)</f>
        <v>21.84</v>
      </c>
      <c r="I49" s="24">
        <v>9</v>
      </c>
      <c r="J49" s="59"/>
      <c r="K49" s="26"/>
      <c r="L49" s="60"/>
      <c r="M49" s="28"/>
      <c r="N49" s="60"/>
      <c r="O49" s="28"/>
      <c r="P49" s="59"/>
      <c r="Q49" s="29">
        <f t="shared" si="14"/>
        <v>0</v>
      </c>
      <c r="R49" s="30">
        <f t="shared" si="15"/>
        <v>0</v>
      </c>
    </row>
    <row r="50" spans="1:18" ht="15" customHeight="1" x14ac:dyDescent="0.25">
      <c r="A50" s="194"/>
      <c r="B50" s="102" t="s">
        <v>51</v>
      </c>
      <c r="C50" s="50">
        <f>VLOOKUP(B50,Table1[],2,FALSE)</f>
        <v>4212221</v>
      </c>
      <c r="D50" s="93" t="str">
        <f>VLOOKUP(B50,Table1[],3,FALSE)</f>
        <v>96 ct</v>
      </c>
      <c r="E50" s="50" t="s">
        <v>22</v>
      </c>
      <c r="F50" s="54">
        <f t="shared" si="16"/>
        <v>0.40479166666666666</v>
      </c>
      <c r="G50" s="56">
        <f>VLOOKUP(B50,Table1[],5,FALSE)</f>
        <v>96</v>
      </c>
      <c r="H50" s="53">
        <f>VLOOKUP(B50,Table1[],4,FALSE)</f>
        <v>38.86</v>
      </c>
      <c r="I50" s="24">
        <v>4</v>
      </c>
      <c r="J50" s="59"/>
      <c r="K50" s="26"/>
      <c r="L50" s="60"/>
      <c r="M50" s="28"/>
      <c r="N50" s="60"/>
      <c r="O50" s="28"/>
      <c r="P50" s="59"/>
      <c r="Q50" s="29">
        <f t="shared" si="14"/>
        <v>0</v>
      </c>
      <c r="R50" s="30">
        <f t="shared" si="15"/>
        <v>0</v>
      </c>
    </row>
    <row r="51" spans="1:18" ht="15" customHeight="1" x14ac:dyDescent="0.25">
      <c r="A51" s="194"/>
      <c r="B51" s="102" t="s">
        <v>55</v>
      </c>
      <c r="C51" s="50">
        <f>VLOOKUP(B51,Table1[],2,FALSE)</f>
        <v>4044640</v>
      </c>
      <c r="D51" s="93" t="str">
        <f>VLOOKUP(B51,Table1[],3,FALSE)</f>
        <v>96 ct</v>
      </c>
      <c r="E51" s="50" t="s">
        <v>22</v>
      </c>
      <c r="F51" s="54">
        <f t="shared" si="16"/>
        <v>0.37062499999999998</v>
      </c>
      <c r="G51" s="56">
        <f>VLOOKUP(B51,Table1[],5,FALSE)</f>
        <v>96</v>
      </c>
      <c r="H51" s="53">
        <f>VLOOKUP(B51,Table1[],4,FALSE)</f>
        <v>35.58</v>
      </c>
      <c r="I51" s="24">
        <v>4</v>
      </c>
      <c r="J51" s="59"/>
      <c r="K51" s="26"/>
      <c r="L51" s="60"/>
      <c r="M51" s="28"/>
      <c r="N51" s="60"/>
      <c r="O51" s="28"/>
      <c r="P51" s="59"/>
      <c r="Q51" s="29">
        <f t="shared" si="14"/>
        <v>0</v>
      </c>
      <c r="R51" s="30">
        <f t="shared" si="15"/>
        <v>0</v>
      </c>
    </row>
    <row r="52" spans="1:18" ht="15" customHeight="1" x14ac:dyDescent="0.25">
      <c r="A52" s="194"/>
      <c r="B52" s="102" t="s">
        <v>66</v>
      </c>
      <c r="C52" s="50">
        <f>VLOOKUP(B52,Table1[],2,FALSE)</f>
        <v>4008538</v>
      </c>
      <c r="D52" s="93" t="str">
        <f>VLOOKUP(B52,Table1[],3,FALSE)</f>
        <v>500 ct</v>
      </c>
      <c r="E52" s="50" t="s">
        <v>22</v>
      </c>
      <c r="F52" s="54">
        <f t="shared" si="16"/>
        <v>3.1120000000000002E-2</v>
      </c>
      <c r="G52" s="56">
        <f>VLOOKUP(B52,Table1[],5,FALSE)</f>
        <v>500</v>
      </c>
      <c r="H52" s="53">
        <f>VLOOKUP(B52,Table1[],4,FALSE)</f>
        <v>15.56</v>
      </c>
      <c r="I52" s="24">
        <v>80</v>
      </c>
      <c r="J52" s="59"/>
      <c r="K52" s="26"/>
      <c r="L52" s="60"/>
      <c r="M52" s="28"/>
      <c r="N52" s="60"/>
      <c r="O52" s="28"/>
      <c r="P52" s="59"/>
      <c r="Q52" s="29">
        <f t="shared" si="14"/>
        <v>0</v>
      </c>
      <c r="R52" s="30">
        <f t="shared" si="15"/>
        <v>0</v>
      </c>
    </row>
    <row r="53" spans="1:18" ht="15" hidden="1" customHeight="1" x14ac:dyDescent="0.25">
      <c r="A53" s="194"/>
      <c r="B53" s="102" t="s">
        <v>67</v>
      </c>
      <c r="C53" s="50">
        <f>VLOOKUP(B53,Table1[],2,FALSE)</f>
        <v>4114914</v>
      </c>
      <c r="D53" s="93" t="str">
        <f>VLOOKUP(B53,Table1[],3,FALSE)</f>
        <v>300 ct</v>
      </c>
      <c r="E53" s="50" t="s">
        <v>22</v>
      </c>
      <c r="F53" s="54">
        <f t="shared" si="16"/>
        <v>4.1033333333333338E-2</v>
      </c>
      <c r="G53" s="56">
        <f>VLOOKUP(B53,Table1[],5,FALSE)</f>
        <v>300</v>
      </c>
      <c r="H53" s="53">
        <f>VLOOKUP(B53,Table1[],4,FALSE)</f>
        <v>12.31</v>
      </c>
      <c r="I53" s="24"/>
      <c r="J53" s="59"/>
      <c r="K53" s="26"/>
      <c r="L53" s="60"/>
      <c r="M53" s="28"/>
      <c r="N53" s="60"/>
      <c r="O53" s="28"/>
      <c r="P53" s="59"/>
      <c r="Q53" s="29">
        <f t="shared" si="14"/>
        <v>0</v>
      </c>
      <c r="R53" s="30">
        <f t="shared" si="15"/>
        <v>0</v>
      </c>
    </row>
    <row r="54" spans="1:18" ht="15" hidden="1" customHeight="1" x14ac:dyDescent="0.25">
      <c r="A54" s="194"/>
      <c r="B54" s="101" t="s">
        <v>28</v>
      </c>
      <c r="C54" s="50">
        <f>VLOOKUP(B54,Table1[],2,FALSE)</f>
        <v>1850189</v>
      </c>
      <c r="D54" s="93" t="str">
        <f>VLOOKUP(B54,Table1[],3,FALSE)</f>
        <v>4/30 ct</v>
      </c>
      <c r="E54" s="50" t="s">
        <v>22</v>
      </c>
      <c r="F54" s="54">
        <f t="shared" si="16"/>
        <v>0.23716666666666666</v>
      </c>
      <c r="G54" s="56">
        <f>VLOOKUP(B54,Table1[],5,FALSE)</f>
        <v>120</v>
      </c>
      <c r="H54" s="53">
        <f>VLOOKUP(B54,Table1[],4,FALSE)</f>
        <v>28.46</v>
      </c>
      <c r="I54" s="24"/>
      <c r="J54" s="59"/>
      <c r="K54" s="26"/>
      <c r="L54" s="60"/>
      <c r="M54" s="28"/>
      <c r="N54" s="60"/>
      <c r="O54" s="28"/>
      <c r="P54" s="59"/>
      <c r="Q54" s="29">
        <f t="shared" si="14"/>
        <v>0</v>
      </c>
      <c r="R54" s="30">
        <f t="shared" si="15"/>
        <v>0</v>
      </c>
    </row>
    <row r="55" spans="1:18" ht="15" customHeight="1" x14ac:dyDescent="0.25">
      <c r="A55" s="194"/>
      <c r="B55" s="102" t="s">
        <v>32</v>
      </c>
      <c r="C55" s="50">
        <f>VLOOKUP(B55,Table1[],2,FALSE)</f>
        <v>4307575</v>
      </c>
      <c r="D55" s="93" t="str">
        <f>VLOOKUP(B55,Table1[],3,FALSE)</f>
        <v>200 ct</v>
      </c>
      <c r="E55" s="50" t="s">
        <v>22</v>
      </c>
      <c r="F55" s="54">
        <f t="shared" si="16"/>
        <v>0.10869999999999999</v>
      </c>
      <c r="G55" s="56">
        <f>VLOOKUP(B55,Table1[],5,FALSE)</f>
        <v>200</v>
      </c>
      <c r="H55" s="53">
        <f>VLOOKUP(B55,Table1[],4,FALSE)</f>
        <v>21.74</v>
      </c>
      <c r="I55" s="24">
        <v>40</v>
      </c>
      <c r="J55" s="59"/>
      <c r="K55" s="26"/>
      <c r="L55" s="60"/>
      <c r="M55" s="28"/>
      <c r="N55" s="60"/>
      <c r="O55" s="28"/>
      <c r="P55" s="59"/>
      <c r="Q55" s="29">
        <f t="shared" si="14"/>
        <v>0</v>
      </c>
      <c r="R55" s="30">
        <f t="shared" si="15"/>
        <v>0</v>
      </c>
    </row>
    <row r="56" spans="1:18" ht="15" hidden="1" customHeight="1" x14ac:dyDescent="0.25">
      <c r="A56" s="194"/>
      <c r="B56" s="101" t="s">
        <v>34</v>
      </c>
      <c r="C56" s="50">
        <f>VLOOKUP(B56,Table1[],2,FALSE)</f>
        <v>1739663</v>
      </c>
      <c r="D56" s="93" t="str">
        <f>VLOOKUP(B56,Table1[],3,FALSE)</f>
        <v>6/50 ct</v>
      </c>
      <c r="E56" s="50" t="s">
        <v>22</v>
      </c>
      <c r="F56" s="54">
        <f t="shared" si="16"/>
        <v>0.1641</v>
      </c>
      <c r="G56" s="56">
        <f>VLOOKUP(B56,Table1[],5,FALSE)</f>
        <v>300</v>
      </c>
      <c r="H56" s="53">
        <f>VLOOKUP(B56,Table1[],4,FALSE)</f>
        <v>49.23</v>
      </c>
      <c r="I56" s="24"/>
      <c r="J56" s="59"/>
      <c r="K56" s="26"/>
      <c r="L56" s="60"/>
      <c r="M56" s="28"/>
      <c r="N56" s="60"/>
      <c r="O56" s="28"/>
      <c r="P56" s="59"/>
      <c r="Q56" s="29">
        <f t="shared" si="14"/>
        <v>0</v>
      </c>
      <c r="R56" s="30">
        <f t="shared" si="15"/>
        <v>0</v>
      </c>
    </row>
    <row r="57" spans="1:18" ht="15" customHeight="1" x14ac:dyDescent="0.25">
      <c r="A57" s="194"/>
      <c r="B57" s="102" t="s">
        <v>37</v>
      </c>
      <c r="C57" s="50">
        <f>VLOOKUP(B57,Table1[],2,FALSE)</f>
        <v>1827433</v>
      </c>
      <c r="D57" s="93" t="str">
        <f>VLOOKUP(B57,Table1[],3,FALSE)</f>
        <v>64 ct</v>
      </c>
      <c r="E57" s="50" t="s">
        <v>22</v>
      </c>
      <c r="F57" s="54">
        <f t="shared" si="16"/>
        <v>0.27124999999999999</v>
      </c>
      <c r="G57" s="56">
        <f>VLOOKUP(B57,Table1[],5,FALSE)</f>
        <v>64</v>
      </c>
      <c r="H57" s="53">
        <f>VLOOKUP(B57,Table1[],4,FALSE)</f>
        <v>17.36</v>
      </c>
      <c r="I57" s="24">
        <v>4</v>
      </c>
      <c r="J57" s="59"/>
      <c r="K57" s="26"/>
      <c r="L57" s="60"/>
      <c r="M57" s="28"/>
      <c r="N57" s="60"/>
      <c r="O57" s="28"/>
      <c r="P57" s="59"/>
      <c r="Q57" s="29">
        <f t="shared" si="14"/>
        <v>0</v>
      </c>
      <c r="R57" s="30">
        <f t="shared" si="15"/>
        <v>0</v>
      </c>
    </row>
    <row r="58" spans="1:18" ht="15" customHeight="1" x14ac:dyDescent="0.25">
      <c r="A58" s="194"/>
      <c r="B58" s="102" t="s">
        <v>52</v>
      </c>
      <c r="C58" s="50">
        <f>VLOOKUP(B58,Table1[],2,FALSE)</f>
        <v>4040440</v>
      </c>
      <c r="D58" s="93" t="str">
        <f>VLOOKUP(B58,Table1[],3,FALSE)</f>
        <v>24 ct</v>
      </c>
      <c r="E58" s="50" t="s">
        <v>22</v>
      </c>
      <c r="F58" s="54">
        <f t="shared" si="16"/>
        <v>0.79041666666666666</v>
      </c>
      <c r="G58" s="56">
        <f>VLOOKUP(B58,Table1[],5,FALSE)</f>
        <v>24</v>
      </c>
      <c r="H58" s="53">
        <f>VLOOKUP(B58,Table1[],4,FALSE)</f>
        <v>18.97</v>
      </c>
      <c r="I58" s="32">
        <v>4</v>
      </c>
      <c r="J58" s="61"/>
      <c r="K58" s="33"/>
      <c r="L58" s="62"/>
      <c r="M58" s="35"/>
      <c r="N58" s="62"/>
      <c r="O58" s="35"/>
      <c r="P58" s="61"/>
      <c r="Q58" s="29">
        <f t="shared" si="14"/>
        <v>0</v>
      </c>
      <c r="R58" s="30">
        <f t="shared" si="15"/>
        <v>0</v>
      </c>
    </row>
    <row r="59" spans="1:18" ht="15" customHeight="1" x14ac:dyDescent="0.25">
      <c r="A59" s="194"/>
      <c r="B59" s="102" t="s">
        <v>73</v>
      </c>
      <c r="C59" s="50">
        <f>VLOOKUP(B59,Table1[],2,FALSE)</f>
        <v>4013066</v>
      </c>
      <c r="D59" s="93" t="str">
        <f>VLOOKUP(B59,Table1[],3,FALSE)</f>
        <v>24 ct</v>
      </c>
      <c r="E59" s="50" t="s">
        <v>22</v>
      </c>
      <c r="F59" s="54">
        <f t="shared" si="16"/>
        <v>0.68833333333333335</v>
      </c>
      <c r="G59" s="56">
        <f>VLOOKUP(B59,Table1[],5,FALSE)</f>
        <v>24</v>
      </c>
      <c r="H59" s="53">
        <f>VLOOKUP(B59,Table1[],4,FALSE)</f>
        <v>16.52</v>
      </c>
      <c r="I59" s="32">
        <v>4</v>
      </c>
      <c r="J59" s="61"/>
      <c r="K59" s="33"/>
      <c r="L59" s="62"/>
      <c r="M59" s="35"/>
      <c r="N59" s="62"/>
      <c r="O59" s="35"/>
      <c r="P59" s="61"/>
      <c r="Q59" s="29">
        <f t="shared" si="14"/>
        <v>0</v>
      </c>
      <c r="R59" s="30">
        <f t="shared" si="15"/>
        <v>0</v>
      </c>
    </row>
    <row r="60" spans="1:18" ht="15" hidden="1" customHeight="1" thickBot="1" x14ac:dyDescent="0.3">
      <c r="A60" s="194"/>
      <c r="B60" s="224" t="s">
        <v>90</v>
      </c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81"/>
      <c r="R60" s="82"/>
    </row>
    <row r="61" spans="1:18" ht="15" hidden="1" customHeight="1" thickBot="1" x14ac:dyDescent="0.3">
      <c r="A61" s="211"/>
      <c r="B61" s="103" t="s">
        <v>44</v>
      </c>
      <c r="C61" s="83">
        <f>VLOOKUP(B61,Table1[],2,FALSE)</f>
        <v>2104998</v>
      </c>
      <c r="D61" s="94" t="str">
        <f>VLOOKUP(B61,Table1[],3,FALSE)</f>
        <v>1000 ct</v>
      </c>
      <c r="E61" s="84" t="s">
        <v>22</v>
      </c>
      <c r="F61" s="85">
        <f t="shared" ref="F61" si="17">SUM(H61/G61)</f>
        <v>6.3200000000000001E-3</v>
      </c>
      <c r="G61" s="84">
        <f>VLOOKUP(B61,Table1[],5,FALSE)</f>
        <v>1000</v>
      </c>
      <c r="H61" s="84">
        <f>VLOOKUP(B61,Table1[],4,FALSE)</f>
        <v>6.32</v>
      </c>
      <c r="I61" s="86"/>
      <c r="J61" s="87"/>
      <c r="K61" s="88"/>
      <c r="L61" s="89"/>
      <c r="M61" s="90"/>
      <c r="N61" s="89"/>
      <c r="O61" s="90"/>
      <c r="P61" s="87"/>
      <c r="Q61" s="91">
        <f t="shared" ref="Q61" si="18">SUM(J61:P61)</f>
        <v>0</v>
      </c>
      <c r="R61" s="92">
        <f t="shared" ref="R61" si="19">SUM(Q61*F61)</f>
        <v>0</v>
      </c>
    </row>
    <row r="62" spans="1:18" x14ac:dyDescent="0.25">
      <c r="Q62" s="64">
        <f>SUM(Q7:Q59)</f>
        <v>0</v>
      </c>
      <c r="R62" s="65">
        <f>SUM(R7:R59)</f>
        <v>0</v>
      </c>
    </row>
  </sheetData>
  <sheetProtection algorithmName="SHA-512" hashValue="M/GicBwfREFP7uGoZBn7Ag20pTzlD+PleOZFelsCyBTglqiJoVlJyCUzqI1kB6jRZatH/1t1Zi9Am7SxGDDbkA==" saltValue="ItWM1iMCVLKqQfVFvM5qvw==" spinCount="100000" sheet="1" objects="1" scenarios="1"/>
  <protectedRanges>
    <protectedRange sqref="I61:P61 I7:P15 I48:P59 I22:P30 I17:P20 I32:P46" name="Range1"/>
  </protectedRanges>
  <mergeCells count="18">
    <mergeCell ref="B1:O2"/>
    <mergeCell ref="P1:P2"/>
    <mergeCell ref="Q1:Q2"/>
    <mergeCell ref="R1:R2"/>
    <mergeCell ref="I3:I4"/>
    <mergeCell ref="Q3:Q4"/>
    <mergeCell ref="R3:R4"/>
    <mergeCell ref="A3:A61"/>
    <mergeCell ref="B3:B4"/>
    <mergeCell ref="D3:D4"/>
    <mergeCell ref="E3:E4"/>
    <mergeCell ref="F3:F4"/>
    <mergeCell ref="B47:P47"/>
    <mergeCell ref="B60:P60"/>
    <mergeCell ref="B6:P6"/>
    <mergeCell ref="B16:P16"/>
    <mergeCell ref="B21:P21"/>
    <mergeCell ref="B31:P31"/>
  </mergeCells>
  <conditionalFormatting sqref="B29">
    <cfRule type="duplicateValues" dxfId="20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9FEA-2E55-46D7-9EBF-FB033CF34D54}">
  <dimension ref="A1:R62"/>
  <sheetViews>
    <sheetView tabSelected="1"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P10" sqref="P10"/>
    </sheetView>
  </sheetViews>
  <sheetFormatPr defaultRowHeight="15" x14ac:dyDescent="0.25"/>
  <cols>
    <col min="2" max="2" width="24" style="104" customWidth="1"/>
    <col min="3" max="3" width="14.85546875" hidden="1" customWidth="1"/>
    <col min="4" max="4" width="14.85546875" style="95" hidden="1" customWidth="1"/>
    <col min="5" max="5" width="10" hidden="1" customWidth="1"/>
    <col min="6" max="6" width="10.140625" style="63" hidden="1" customWidth="1"/>
    <col min="7" max="7" width="10.140625" hidden="1" customWidth="1"/>
    <col min="8" max="8" width="9.140625" hidden="1" customWidth="1"/>
    <col min="18" max="18" width="11.7109375" customWidth="1"/>
  </cols>
  <sheetData>
    <row r="1" spans="1:18" ht="15" customHeight="1" x14ac:dyDescent="0.25">
      <c r="A1" s="1"/>
      <c r="B1" s="204" t="s">
        <v>168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26"/>
      <c r="Q1" s="200"/>
      <c r="R1" s="202"/>
    </row>
    <row r="2" spans="1:18" ht="15" customHeight="1" thickBot="1" x14ac:dyDescent="0.3">
      <c r="A2" s="80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27"/>
      <c r="Q2" s="201"/>
      <c r="R2" s="203"/>
    </row>
    <row r="3" spans="1:18" ht="15" customHeight="1" x14ac:dyDescent="0.25">
      <c r="A3" s="193" t="s">
        <v>169</v>
      </c>
      <c r="B3" s="222" t="s">
        <v>0</v>
      </c>
      <c r="C3" s="3" t="s">
        <v>1</v>
      </c>
      <c r="D3" s="214" t="s">
        <v>2</v>
      </c>
      <c r="E3" s="216" t="s">
        <v>3</v>
      </c>
      <c r="F3" s="218" t="s">
        <v>4</v>
      </c>
      <c r="G3" s="4" t="s">
        <v>5</v>
      </c>
      <c r="H3" s="4" t="s">
        <v>5</v>
      </c>
      <c r="I3" s="206" t="s">
        <v>6</v>
      </c>
      <c r="J3" s="5">
        <f>'Cover Sheet'!D5</f>
        <v>44296</v>
      </c>
      <c r="K3" s="5">
        <f t="shared" ref="K3:P3" si="0">J3+1</f>
        <v>44297</v>
      </c>
      <c r="L3" s="5">
        <f t="shared" si="0"/>
        <v>44298</v>
      </c>
      <c r="M3" s="5">
        <f t="shared" si="0"/>
        <v>44299</v>
      </c>
      <c r="N3" s="5">
        <f t="shared" si="0"/>
        <v>44300</v>
      </c>
      <c r="O3" s="5">
        <f t="shared" si="0"/>
        <v>44301</v>
      </c>
      <c r="P3" s="5">
        <f t="shared" si="0"/>
        <v>44302</v>
      </c>
      <c r="Q3" s="228" t="s">
        <v>7</v>
      </c>
      <c r="R3" s="230" t="s">
        <v>8</v>
      </c>
    </row>
    <row r="4" spans="1:18" ht="15" customHeight="1" thickBot="1" x14ac:dyDescent="0.3">
      <c r="A4" s="194"/>
      <c r="B4" s="223"/>
      <c r="C4" s="6" t="s">
        <v>9</v>
      </c>
      <c r="D4" s="215"/>
      <c r="E4" s="217"/>
      <c r="F4" s="219"/>
      <c r="G4" s="7" t="s">
        <v>10</v>
      </c>
      <c r="H4" s="7" t="s">
        <v>11</v>
      </c>
      <c r="I4" s="207"/>
      <c r="J4" s="113" t="str">
        <f>TEXT(J3,"ddd")</f>
        <v>Sat</v>
      </c>
      <c r="K4" s="113" t="str">
        <f t="shared" ref="K4:P4" si="1">TEXT(K3,"ddd")</f>
        <v>Sun</v>
      </c>
      <c r="L4" s="113" t="str">
        <f t="shared" si="1"/>
        <v>Mon</v>
      </c>
      <c r="M4" s="113" t="str">
        <f t="shared" si="1"/>
        <v>Tue</v>
      </c>
      <c r="N4" s="113" t="str">
        <f t="shared" si="1"/>
        <v>Wed</v>
      </c>
      <c r="O4" s="113" t="str">
        <f t="shared" si="1"/>
        <v>Thu</v>
      </c>
      <c r="P4" s="113" t="str">
        <f t="shared" si="1"/>
        <v>Fri</v>
      </c>
      <c r="Q4" s="229"/>
      <c r="R4" s="231"/>
    </row>
    <row r="5" spans="1:18" ht="15" hidden="1" customHeight="1" thickBot="1" x14ac:dyDescent="0.3">
      <c r="A5" s="194"/>
      <c r="B5" s="105"/>
      <c r="C5" s="105"/>
      <c r="D5" s="106"/>
      <c r="E5" s="107"/>
      <c r="F5" s="108"/>
      <c r="G5" s="109"/>
      <c r="H5" s="109"/>
      <c r="I5" s="8"/>
      <c r="J5" s="8"/>
      <c r="K5" s="8"/>
      <c r="L5" s="8"/>
      <c r="M5" s="8"/>
      <c r="N5" s="8"/>
      <c r="O5" s="8"/>
      <c r="P5" s="8"/>
      <c r="Q5" s="110"/>
      <c r="R5" s="111"/>
    </row>
    <row r="6" spans="1:18" ht="15" customHeight="1" thickBot="1" x14ac:dyDescent="0.3">
      <c r="A6" s="194"/>
      <c r="B6" s="209" t="s">
        <v>12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9"/>
      <c r="R6" s="10"/>
    </row>
    <row r="7" spans="1:18" ht="15" customHeight="1" x14ac:dyDescent="0.25">
      <c r="A7" s="194"/>
      <c r="B7" s="96" t="s">
        <v>64</v>
      </c>
      <c r="C7" s="11">
        <f>VLOOKUP(B7,'Data &amp; Table'!A3:G59,2,FALSE)</f>
        <v>5429872</v>
      </c>
      <c r="D7" s="11" t="str">
        <f>VLOOKUP(B7,Table1[],3,FALSE)</f>
        <v>72/4 oz</v>
      </c>
      <c r="E7" s="12" t="s">
        <v>22</v>
      </c>
      <c r="F7" s="13">
        <f t="shared" ref="F7" si="2">SUM(H7/G7)</f>
        <v>0.1497222222222222</v>
      </c>
      <c r="G7" s="14">
        <f>VLOOKUP(B7,Table1[],5,FALSE)</f>
        <v>72</v>
      </c>
      <c r="H7" s="15">
        <f>VLOOKUP(B7,Table1[],4,FALSE)</f>
        <v>10.78</v>
      </c>
      <c r="I7" s="16">
        <v>30</v>
      </c>
      <c r="J7" s="17"/>
      <c r="K7" s="18"/>
      <c r="L7" s="19"/>
      <c r="M7" s="20"/>
      <c r="N7" s="19"/>
      <c r="O7" s="20"/>
      <c r="P7" s="19"/>
      <c r="Q7" s="21">
        <f>SUM(J7:P7)</f>
        <v>0</v>
      </c>
      <c r="R7" s="22">
        <f>SUM(Q7*F7)</f>
        <v>0</v>
      </c>
    </row>
    <row r="8" spans="1:18" ht="15" customHeight="1" x14ac:dyDescent="0.25">
      <c r="A8" s="194"/>
      <c r="B8" s="97" t="s">
        <v>63</v>
      </c>
      <c r="C8" s="11">
        <f>VLOOKUP(B8,'Data &amp; Table'!A4:G60,2,FALSE)</f>
        <v>6777684</v>
      </c>
      <c r="D8" s="11" t="str">
        <f>VLOOKUP(B8,Table1[],3,FALSE)</f>
        <v>72/4 oz</v>
      </c>
      <c r="E8" s="12" t="s">
        <v>22</v>
      </c>
      <c r="F8" s="23">
        <f>SUM(H8/G8)</f>
        <v>0.17486111111111111</v>
      </c>
      <c r="G8" s="14">
        <f>VLOOKUP(B8,Table1[],5,FALSE)</f>
        <v>72</v>
      </c>
      <c r="H8" s="15">
        <f>VLOOKUP(B8,Table1[],4,FALSE)</f>
        <v>12.59</v>
      </c>
      <c r="I8" s="24">
        <v>10</v>
      </c>
      <c r="J8" s="25"/>
      <c r="K8" s="26"/>
      <c r="L8" s="27"/>
      <c r="M8" s="28"/>
      <c r="N8" s="27"/>
      <c r="O8" s="28"/>
      <c r="P8" s="27"/>
      <c r="Q8" s="29">
        <f t="shared" ref="Q8:Q15" si="3">SUM(J8:P8)</f>
        <v>0</v>
      </c>
      <c r="R8" s="30">
        <f t="shared" ref="R8:R15" si="4">SUM(Q8*F8)</f>
        <v>0</v>
      </c>
    </row>
    <row r="9" spans="1:18" ht="15" hidden="1" customHeight="1" x14ac:dyDescent="0.25">
      <c r="A9" s="194"/>
      <c r="B9" s="97" t="s">
        <v>49</v>
      </c>
      <c r="C9" s="11">
        <f>VLOOKUP(B9,'Data &amp; Table'!A5:G61,2,FALSE)</f>
        <v>26051</v>
      </c>
      <c r="D9" s="11" t="str">
        <f>VLOOKUP(B9,Table1[],3,FALSE)</f>
        <v>50 ct</v>
      </c>
      <c r="E9" s="12" t="s">
        <v>22</v>
      </c>
      <c r="F9" s="23">
        <f t="shared" ref="F9:F15" si="5">SUM(H9/G9)</f>
        <v>0.25</v>
      </c>
      <c r="G9" s="14">
        <f>VLOOKUP(B9,Table1[],5,FALSE)</f>
        <v>50</v>
      </c>
      <c r="H9" s="15">
        <f>VLOOKUP(B9,Table1[],4,FALSE)</f>
        <v>12.5</v>
      </c>
      <c r="I9" s="24"/>
      <c r="J9" s="25"/>
      <c r="K9" s="26"/>
      <c r="L9" s="27"/>
      <c r="M9" s="28"/>
      <c r="N9" s="27"/>
      <c r="O9" s="28"/>
      <c r="P9" s="27"/>
      <c r="Q9" s="29">
        <f t="shared" si="3"/>
        <v>0</v>
      </c>
      <c r="R9" s="30">
        <f t="shared" si="4"/>
        <v>0</v>
      </c>
    </row>
    <row r="10" spans="1:18" ht="15" customHeight="1" x14ac:dyDescent="0.25">
      <c r="A10" s="194"/>
      <c r="B10" s="97" t="s">
        <v>71</v>
      </c>
      <c r="C10" s="11">
        <f>VLOOKUP(B10,'Data &amp; Table'!A6:G62,2,FALSE)</f>
        <v>26068</v>
      </c>
      <c r="D10" s="11" t="str">
        <f>VLOOKUP(B10,Table1[],3,FALSE)</f>
        <v>50 ct</v>
      </c>
      <c r="E10" s="12" t="s">
        <v>22</v>
      </c>
      <c r="F10" s="23">
        <f t="shared" si="5"/>
        <v>0.24600000000000002</v>
      </c>
      <c r="G10" s="14">
        <f>VLOOKUP(B10,Table1[],5,FALSE)</f>
        <v>50</v>
      </c>
      <c r="H10" s="15">
        <f>VLOOKUP(B10,Table1[],4,FALSE)</f>
        <v>12.3</v>
      </c>
      <c r="I10" s="24">
        <v>14</v>
      </c>
      <c r="J10" s="25"/>
      <c r="K10" s="26"/>
      <c r="L10" s="27"/>
      <c r="M10" s="28"/>
      <c r="N10" s="27"/>
      <c r="O10" s="28"/>
      <c r="P10" s="27"/>
      <c r="Q10" s="29">
        <f t="shared" si="3"/>
        <v>0</v>
      </c>
      <c r="R10" s="30">
        <f t="shared" si="4"/>
        <v>0</v>
      </c>
    </row>
    <row r="11" spans="1:18" ht="15" customHeight="1" x14ac:dyDescent="0.25">
      <c r="A11" s="194"/>
      <c r="B11" s="97" t="s">
        <v>56</v>
      </c>
      <c r="C11" s="11">
        <f>VLOOKUP(B11,'Data &amp; Table'!A7:G63,2,FALSE)</f>
        <v>3598703</v>
      </c>
      <c r="D11" s="11" t="str">
        <f>VLOOKUP(B11,Table1[],3,FALSE)</f>
        <v>48/8 oz</v>
      </c>
      <c r="E11" s="12" t="s">
        <v>22</v>
      </c>
      <c r="F11" s="23">
        <f t="shared" si="5"/>
        <v>0.26041666666666669</v>
      </c>
      <c r="G11" s="14">
        <f>VLOOKUP(B11,Table1[],5,FALSE)</f>
        <v>48</v>
      </c>
      <c r="H11" s="15">
        <f>VLOOKUP(B11,Table1[],4,FALSE)</f>
        <v>12.5</v>
      </c>
      <c r="I11" s="24">
        <v>10</v>
      </c>
      <c r="J11" s="25"/>
      <c r="K11" s="26"/>
      <c r="L11" s="27"/>
      <c r="M11" s="28"/>
      <c r="N11" s="27"/>
      <c r="O11" s="28"/>
      <c r="P11" s="27"/>
      <c r="Q11" s="29">
        <f t="shared" si="3"/>
        <v>0</v>
      </c>
      <c r="R11" s="30">
        <f t="shared" si="4"/>
        <v>0</v>
      </c>
    </row>
    <row r="12" spans="1:18" ht="15" customHeight="1" x14ac:dyDescent="0.25">
      <c r="A12" s="194"/>
      <c r="B12" s="98" t="s">
        <v>76</v>
      </c>
      <c r="C12" s="11">
        <f>VLOOKUP(B12,'Data &amp; Table'!A8:G64,2,FALSE)</f>
        <v>3598737</v>
      </c>
      <c r="D12" s="11" t="str">
        <f>VLOOKUP(B12,Table1[],3,FALSE)</f>
        <v>48/8 oz</v>
      </c>
      <c r="E12" s="12" t="s">
        <v>22</v>
      </c>
      <c r="F12" s="23">
        <f t="shared" si="5"/>
        <v>0.26041666666666669</v>
      </c>
      <c r="G12" s="14">
        <f>VLOOKUP(B12,Table1[],5,FALSE)</f>
        <v>48</v>
      </c>
      <c r="H12" s="15">
        <f>VLOOKUP(B12,Table1[],4,FALSE)</f>
        <v>12.5</v>
      </c>
      <c r="I12" s="24">
        <v>10</v>
      </c>
      <c r="J12" s="25"/>
      <c r="K12" s="26"/>
      <c r="L12" s="27"/>
      <c r="M12" s="28"/>
      <c r="N12" s="27"/>
      <c r="O12" s="28"/>
      <c r="P12" s="27"/>
      <c r="Q12" s="29">
        <f t="shared" si="3"/>
        <v>0</v>
      </c>
      <c r="R12" s="30">
        <f t="shared" si="4"/>
        <v>0</v>
      </c>
    </row>
    <row r="13" spans="1:18" ht="15" hidden="1" customHeight="1" x14ac:dyDescent="0.25">
      <c r="A13" s="194"/>
      <c r="B13" s="98" t="s">
        <v>58</v>
      </c>
      <c r="C13" s="11">
        <f>VLOOKUP(B13,'Data &amp; Table'!A9:G65,2,FALSE)</f>
        <v>1886316</v>
      </c>
      <c r="D13" s="11" t="str">
        <f>VLOOKUP(B13,Table1[],3,FALSE)</f>
        <v>6/28 ct</v>
      </c>
      <c r="E13" s="12" t="s">
        <v>22</v>
      </c>
      <c r="F13" s="23">
        <f t="shared" si="5"/>
        <v>0.10327380952380953</v>
      </c>
      <c r="G13" s="14">
        <f>VLOOKUP(B13,Table1[],5,FALSE)</f>
        <v>168</v>
      </c>
      <c r="H13" s="15">
        <f>VLOOKUP(B13,Table1[],4,FALSE)</f>
        <v>17.350000000000001</v>
      </c>
      <c r="I13" s="24"/>
      <c r="J13" s="25"/>
      <c r="K13" s="26"/>
      <c r="L13" s="27"/>
      <c r="M13" s="28"/>
      <c r="N13" s="27"/>
      <c r="O13" s="28"/>
      <c r="P13" s="27"/>
      <c r="Q13" s="29">
        <f t="shared" si="3"/>
        <v>0</v>
      </c>
      <c r="R13" s="30">
        <f t="shared" si="4"/>
        <v>0</v>
      </c>
    </row>
    <row r="14" spans="1:18" ht="15" customHeight="1" x14ac:dyDescent="0.25">
      <c r="A14" s="194"/>
      <c r="B14" s="98" t="s">
        <v>59</v>
      </c>
      <c r="C14" s="11">
        <f>VLOOKUP(B14,'Data &amp; Table'!A10:G66,2,FALSE)</f>
        <v>4716920</v>
      </c>
      <c r="D14" s="11" t="str">
        <f>VLOOKUP(B14,Table1[],3,FALSE)</f>
        <v>6/28 ct</v>
      </c>
      <c r="E14" s="12" t="s">
        <v>22</v>
      </c>
      <c r="F14" s="23">
        <f t="shared" si="5"/>
        <v>0.10886904761904762</v>
      </c>
      <c r="G14" s="14">
        <f>VLOOKUP(B14,Table1[],5,FALSE)</f>
        <v>168</v>
      </c>
      <c r="H14" s="15">
        <f>VLOOKUP(B14,Table1[],4,FALSE)</f>
        <v>18.29</v>
      </c>
      <c r="I14" s="24">
        <v>5</v>
      </c>
      <c r="J14" s="25"/>
      <c r="K14" s="26"/>
      <c r="L14" s="27"/>
      <c r="M14" s="28"/>
      <c r="N14" s="27"/>
      <c r="O14" s="28"/>
      <c r="P14" s="27"/>
      <c r="Q14" s="29">
        <f t="shared" si="3"/>
        <v>0</v>
      </c>
      <c r="R14" s="30">
        <f t="shared" si="4"/>
        <v>0</v>
      </c>
    </row>
    <row r="15" spans="1:18" ht="15" customHeight="1" thickBot="1" x14ac:dyDescent="0.3">
      <c r="A15" s="194"/>
      <c r="B15" s="98" t="s">
        <v>72</v>
      </c>
      <c r="C15" s="11">
        <f>VLOOKUP(B15,'Data &amp; Table'!A11:G67,2,FALSE)</f>
        <v>4046330</v>
      </c>
      <c r="D15" s="11" t="str">
        <f>VLOOKUP(B15,Table1[],3,FALSE)</f>
        <v>1000 ct</v>
      </c>
      <c r="E15" s="12" t="s">
        <v>22</v>
      </c>
      <c r="F15" s="23">
        <f t="shared" si="5"/>
        <v>3.8869999999999995E-2</v>
      </c>
      <c r="G15" s="14">
        <f>VLOOKUP(B15,Table1[],5,FALSE)</f>
        <v>1000</v>
      </c>
      <c r="H15" s="15">
        <f>VLOOKUP(B15,Table1[],4,FALSE)</f>
        <v>38.869999999999997</v>
      </c>
      <c r="I15" s="24">
        <v>9</v>
      </c>
      <c r="J15" s="25"/>
      <c r="K15" s="26"/>
      <c r="L15" s="27"/>
      <c r="M15" s="28"/>
      <c r="N15" s="27"/>
      <c r="O15" s="28"/>
      <c r="P15" s="27"/>
      <c r="Q15" s="29">
        <f t="shared" si="3"/>
        <v>0</v>
      </c>
      <c r="R15" s="30">
        <f t="shared" si="4"/>
        <v>0</v>
      </c>
    </row>
    <row r="16" spans="1:18" ht="15" customHeight="1" thickBot="1" x14ac:dyDescent="0.3">
      <c r="A16" s="194"/>
      <c r="B16" s="224" t="s">
        <v>13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9"/>
      <c r="R16" s="38"/>
    </row>
    <row r="17" spans="1:18" ht="15" hidden="1" customHeight="1" x14ac:dyDescent="0.25">
      <c r="A17" s="194"/>
      <c r="B17" s="79" t="s">
        <v>54</v>
      </c>
      <c r="C17" s="39">
        <f>VLOOKUP(B17,'Data &amp; Table'!A3:G59,2,FALSE)</f>
        <v>7913403</v>
      </c>
      <c r="D17" s="11" t="str">
        <f>VLOOKUP(B17,Table1[],3,FALSE)</f>
        <v>8/10 ct</v>
      </c>
      <c r="E17" s="39" t="s">
        <v>22</v>
      </c>
      <c r="F17" s="13">
        <f>SUM(H17/G17)</f>
        <v>6.3312499999999998</v>
      </c>
      <c r="G17" s="40">
        <f>VLOOKUP(B17,Table1[],5,FALSE)</f>
        <v>8</v>
      </c>
      <c r="H17" s="41">
        <f>VLOOKUP(B17,Table1[],4,FALSE)</f>
        <v>50.65</v>
      </c>
      <c r="I17" s="42"/>
      <c r="J17" s="17"/>
      <c r="K17" s="43"/>
      <c r="L17" s="19"/>
      <c r="M17" s="44"/>
      <c r="N17" s="19"/>
      <c r="O17" s="44"/>
      <c r="P17" s="19"/>
      <c r="Q17" s="29">
        <f t="shared" ref="Q17:Q46" si="6">SUM(J17:P17)</f>
        <v>0</v>
      </c>
      <c r="R17" s="22">
        <f t="shared" ref="R17:R20" si="7">SUM(Q17*F17)</f>
        <v>0</v>
      </c>
    </row>
    <row r="18" spans="1:18" ht="15" customHeight="1" thickBot="1" x14ac:dyDescent="0.3">
      <c r="A18" s="194"/>
      <c r="B18" s="79" t="s">
        <v>53</v>
      </c>
      <c r="C18" s="39">
        <f>VLOOKUP(B18,'Data &amp; Table'!A4:G60,2,FALSE)</f>
        <v>7887268</v>
      </c>
      <c r="D18" s="11" t="str">
        <f>VLOOKUP(B18,Table1[],3,FALSE)</f>
        <v>16/10 ct</v>
      </c>
      <c r="E18" s="39" t="s">
        <v>22</v>
      </c>
      <c r="F18" s="23">
        <f t="shared" ref="F18:F20" si="8">SUM(H18/G18)</f>
        <v>5.3875000000000002</v>
      </c>
      <c r="G18" s="40">
        <f>VLOOKUP(B18,Table1[],5,FALSE)</f>
        <v>16</v>
      </c>
      <c r="H18" s="41">
        <f>VLOOKUP(B18,Table1[],4,FALSE)</f>
        <v>86.2</v>
      </c>
      <c r="I18" s="45" t="s">
        <v>166</v>
      </c>
      <c r="J18" s="25"/>
      <c r="K18" s="46"/>
      <c r="L18" s="27"/>
      <c r="M18" s="47"/>
      <c r="N18" s="27"/>
      <c r="O18" s="47"/>
      <c r="P18" s="27"/>
      <c r="Q18" s="29">
        <f t="shared" si="6"/>
        <v>0</v>
      </c>
      <c r="R18" s="30">
        <f t="shared" si="7"/>
        <v>0</v>
      </c>
    </row>
    <row r="19" spans="1:18" ht="15" hidden="1" customHeight="1" x14ac:dyDescent="0.25">
      <c r="A19" s="194"/>
      <c r="B19" s="79" t="s">
        <v>77</v>
      </c>
      <c r="C19" s="39">
        <f>VLOOKUP(B19,'Data &amp; Table'!A5:G61,2,FALSE)</f>
        <v>2216045</v>
      </c>
      <c r="D19" s="11" t="str">
        <f>VLOOKUP(B19,Table1[],3,FALSE)</f>
        <v>2 ct</v>
      </c>
      <c r="E19" s="39" t="s">
        <v>22</v>
      </c>
      <c r="F19" s="23">
        <f t="shared" si="8"/>
        <v>34.340000000000003</v>
      </c>
      <c r="G19" s="40">
        <f>VLOOKUP(B19,Table1[],5,FALSE)</f>
        <v>2</v>
      </c>
      <c r="H19" s="41">
        <f>VLOOKUP(B19,Table1[],4,FALSE)</f>
        <v>68.680000000000007</v>
      </c>
      <c r="I19" s="45"/>
      <c r="J19" s="25"/>
      <c r="K19" s="46"/>
      <c r="L19" s="27"/>
      <c r="M19" s="47"/>
      <c r="N19" s="27"/>
      <c r="O19" s="47"/>
      <c r="P19" s="27"/>
      <c r="Q19" s="29">
        <f t="shared" si="6"/>
        <v>0</v>
      </c>
      <c r="R19" s="30">
        <f t="shared" si="7"/>
        <v>0</v>
      </c>
    </row>
    <row r="20" spans="1:18" ht="15" hidden="1" customHeight="1" thickBot="1" x14ac:dyDescent="0.3">
      <c r="A20" s="194"/>
      <c r="B20" s="79" t="s">
        <v>78</v>
      </c>
      <c r="C20" s="39">
        <f>VLOOKUP(B20,'Data &amp; Table'!A6:G62,2,FALSE)</f>
        <v>2843104</v>
      </c>
      <c r="D20" s="11" t="str">
        <f>VLOOKUP(B20,Table1[],3,FALSE)</f>
        <v>2 ct</v>
      </c>
      <c r="E20" s="39" t="s">
        <v>22</v>
      </c>
      <c r="F20" s="23">
        <f t="shared" si="8"/>
        <v>34.93</v>
      </c>
      <c r="G20" s="40">
        <f>VLOOKUP(B20,Table1[],5,FALSE)</f>
        <v>2</v>
      </c>
      <c r="H20" s="41">
        <f>VLOOKUP(B20,Table1[],4,FALSE)</f>
        <v>69.86</v>
      </c>
      <c r="I20" s="45"/>
      <c r="J20" s="25"/>
      <c r="K20" s="46"/>
      <c r="L20" s="27"/>
      <c r="M20" s="47"/>
      <c r="N20" s="27"/>
      <c r="O20" s="47"/>
      <c r="P20" s="27"/>
      <c r="Q20" s="29">
        <f t="shared" si="6"/>
        <v>0</v>
      </c>
      <c r="R20" s="30">
        <f t="shared" si="7"/>
        <v>0</v>
      </c>
    </row>
    <row r="21" spans="1:18" ht="15" customHeight="1" thickBot="1" x14ac:dyDescent="0.3">
      <c r="A21" s="194"/>
      <c r="B21" s="224" t="s">
        <v>79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9"/>
      <c r="R21" s="38"/>
    </row>
    <row r="22" spans="1:18" ht="15" customHeight="1" x14ac:dyDescent="0.25">
      <c r="A22" s="194"/>
      <c r="B22" s="99" t="s">
        <v>62</v>
      </c>
      <c r="C22" s="50">
        <f>VLOOKUP(B22,'Data &amp; Table'!A3:G59,2,FALSE)</f>
        <v>7076126</v>
      </c>
      <c r="D22" s="93" t="str">
        <f>VLOOKUP(B22,Table1[],3,FALSE)</f>
        <v>72/4 oz</v>
      </c>
      <c r="E22" s="50" t="s">
        <v>22</v>
      </c>
      <c r="F22" s="51">
        <f>SUM(H22/G22)</f>
        <v>0.28611111111111115</v>
      </c>
      <c r="G22" s="52">
        <f>VLOOKUP(B22,Table1[],5,FALSE)</f>
        <v>72</v>
      </c>
      <c r="H22" s="53">
        <f>VLOOKUP(B22,Table1[],4,FALSE)</f>
        <v>20.6</v>
      </c>
      <c r="I22" s="42">
        <v>7</v>
      </c>
      <c r="J22" s="19"/>
      <c r="K22" s="44"/>
      <c r="L22" s="19"/>
      <c r="M22" s="44"/>
      <c r="N22" s="19"/>
      <c r="O22" s="44"/>
      <c r="P22" s="19"/>
      <c r="Q22" s="21">
        <f t="shared" si="6"/>
        <v>0</v>
      </c>
      <c r="R22" s="22">
        <f t="shared" ref="R22:R30" si="9">SUM(Q22*F22)</f>
        <v>0</v>
      </c>
    </row>
    <row r="23" spans="1:18" ht="15" customHeight="1" x14ac:dyDescent="0.25">
      <c r="A23" s="194"/>
      <c r="B23" s="100" t="s">
        <v>26</v>
      </c>
      <c r="C23" s="50">
        <f>VLOOKUP(B23,'Data &amp; Table'!A4:G60,2,FALSE)</f>
        <v>0</v>
      </c>
      <c r="D23" s="93" t="str">
        <f>VLOOKUP(B23,Table1[],3,FALSE)</f>
        <v>1 ea</v>
      </c>
      <c r="E23" s="50" t="s">
        <v>22</v>
      </c>
      <c r="F23" s="54">
        <f t="shared" ref="F23:F30" si="10">SUM(H23/G23)</f>
        <v>2.31</v>
      </c>
      <c r="G23" s="52">
        <f>VLOOKUP(B23,Table1[],5,FALSE)</f>
        <v>1</v>
      </c>
      <c r="H23" s="53">
        <f>VLOOKUP(B23,Table1[],4,FALSE)</f>
        <v>2.31</v>
      </c>
      <c r="I23" s="45">
        <v>5</v>
      </c>
      <c r="J23" s="27"/>
      <c r="K23" s="47"/>
      <c r="L23" s="27"/>
      <c r="M23" s="47"/>
      <c r="N23" s="27"/>
      <c r="O23" s="47"/>
      <c r="P23" s="27"/>
      <c r="Q23" s="29">
        <f t="shared" si="6"/>
        <v>0</v>
      </c>
      <c r="R23" s="30">
        <f t="shared" si="9"/>
        <v>0</v>
      </c>
    </row>
    <row r="24" spans="1:18" ht="15" customHeight="1" x14ac:dyDescent="0.25">
      <c r="A24" s="194"/>
      <c r="B24" s="97" t="s">
        <v>36</v>
      </c>
      <c r="C24" s="50">
        <f>VLOOKUP(B24,'Data &amp; Table'!A5:G61,2,FALSE)</f>
        <v>3412410</v>
      </c>
      <c r="D24" s="93" t="str">
        <f>VLOOKUP(B24,Table1[],3,FALSE)</f>
        <v>48 ct</v>
      </c>
      <c r="E24" s="50" t="s">
        <v>22</v>
      </c>
      <c r="F24" s="54">
        <f t="shared" si="10"/>
        <v>0.32645833333333335</v>
      </c>
      <c r="G24" s="52">
        <f>VLOOKUP(B24,Table1[],5,FALSE)</f>
        <v>48</v>
      </c>
      <c r="H24" s="53">
        <f>VLOOKUP(B24,Table1[],4,FALSE)</f>
        <v>15.67</v>
      </c>
      <c r="I24" s="45">
        <v>24</v>
      </c>
      <c r="J24" s="27"/>
      <c r="K24" s="47"/>
      <c r="L24" s="27"/>
      <c r="M24" s="47"/>
      <c r="N24" s="27"/>
      <c r="O24" s="47"/>
      <c r="P24" s="27"/>
      <c r="Q24" s="29">
        <f t="shared" si="6"/>
        <v>0</v>
      </c>
      <c r="R24" s="30">
        <f t="shared" si="9"/>
        <v>0</v>
      </c>
    </row>
    <row r="25" spans="1:18" ht="15" hidden="1" customHeight="1" x14ac:dyDescent="0.25">
      <c r="A25" s="194"/>
      <c r="B25" s="101" t="s">
        <v>68</v>
      </c>
      <c r="C25" s="50">
        <f>VLOOKUP(B25,'Data &amp; Table'!A6:G62,2,FALSE)</f>
        <v>6216725</v>
      </c>
      <c r="D25" s="93" t="str">
        <f>VLOOKUP(B25,Table1[],3,FALSE)</f>
        <v>48 ct</v>
      </c>
      <c r="E25" s="50" t="s">
        <v>22</v>
      </c>
      <c r="F25" s="54">
        <f t="shared" si="10"/>
        <v>0.36791666666666667</v>
      </c>
      <c r="G25" s="52">
        <f>VLOOKUP(B25,Table1[],5,FALSE)</f>
        <v>48</v>
      </c>
      <c r="H25" s="53">
        <f>VLOOKUP(B25,Table1[],4,FALSE)</f>
        <v>17.66</v>
      </c>
      <c r="I25" s="45"/>
      <c r="J25" s="27"/>
      <c r="K25" s="47"/>
      <c r="L25" s="27"/>
      <c r="M25" s="47"/>
      <c r="N25" s="27"/>
      <c r="O25" s="47"/>
      <c r="P25" s="27"/>
      <c r="Q25" s="29">
        <f t="shared" si="6"/>
        <v>0</v>
      </c>
      <c r="R25" s="30">
        <f t="shared" si="9"/>
        <v>0</v>
      </c>
    </row>
    <row r="26" spans="1:18" ht="15" hidden="1" customHeight="1" x14ac:dyDescent="0.25">
      <c r="A26" s="194"/>
      <c r="B26" s="101" t="s">
        <v>70</v>
      </c>
      <c r="C26" s="50">
        <f>VLOOKUP(B26,'Data &amp; Table'!A7:G63,2,FALSE)</f>
        <v>6216709</v>
      </c>
      <c r="D26" s="93" t="str">
        <f>VLOOKUP(B26,Table1[],3,FALSE)</f>
        <v>48 ct</v>
      </c>
      <c r="E26" s="50" t="s">
        <v>22</v>
      </c>
      <c r="F26" s="54">
        <f t="shared" si="10"/>
        <v>0.36791666666666667</v>
      </c>
      <c r="G26" s="52">
        <f>VLOOKUP(B26,Table1[],5,FALSE)</f>
        <v>48</v>
      </c>
      <c r="H26" s="53">
        <f>VLOOKUP(B26,Table1[],4,FALSE)</f>
        <v>17.66</v>
      </c>
      <c r="I26" s="45"/>
      <c r="J26" s="27"/>
      <c r="K26" s="47"/>
      <c r="L26" s="27"/>
      <c r="M26" s="47"/>
      <c r="N26" s="27"/>
      <c r="O26" s="47"/>
      <c r="P26" s="27"/>
      <c r="Q26" s="29">
        <f t="shared" si="6"/>
        <v>0</v>
      </c>
      <c r="R26" s="30">
        <f t="shared" si="9"/>
        <v>0</v>
      </c>
    </row>
    <row r="27" spans="1:18" ht="15" hidden="1" customHeight="1" x14ac:dyDescent="0.25">
      <c r="A27" s="194"/>
      <c r="B27" s="101" t="s">
        <v>69</v>
      </c>
      <c r="C27" s="50">
        <f>VLOOKUP(B27,'Data &amp; Table'!A8:G64,2,FALSE)</f>
        <v>0</v>
      </c>
      <c r="D27" s="93">
        <f>VLOOKUP(B27,Table1[],3,FALSE)</f>
        <v>0</v>
      </c>
      <c r="E27" s="50" t="s">
        <v>22</v>
      </c>
      <c r="F27" s="54">
        <f t="shared" si="10"/>
        <v>0.19</v>
      </c>
      <c r="G27" s="52">
        <f>VLOOKUP(B27,Table1[],5,FALSE)</f>
        <v>1</v>
      </c>
      <c r="H27" s="53">
        <f>VLOOKUP(B27,Table1[],4,FALSE)</f>
        <v>0.19</v>
      </c>
      <c r="I27" s="45"/>
      <c r="J27" s="27"/>
      <c r="K27" s="47"/>
      <c r="L27" s="27"/>
      <c r="M27" s="47"/>
      <c r="N27" s="27"/>
      <c r="O27" s="47"/>
      <c r="P27" s="27"/>
      <c r="Q27" s="29">
        <f t="shared" si="6"/>
        <v>0</v>
      </c>
      <c r="R27" s="30">
        <f t="shared" si="9"/>
        <v>0</v>
      </c>
    </row>
    <row r="28" spans="1:18" ht="15" customHeight="1" x14ac:dyDescent="0.25">
      <c r="A28" s="194"/>
      <c r="B28" s="102" t="s">
        <v>43</v>
      </c>
      <c r="C28" s="50">
        <f>VLOOKUP(B28,'Data &amp; Table'!A9:G65,2,FALSE)</f>
        <v>1666163</v>
      </c>
      <c r="D28" s="93" t="str">
        <f>VLOOKUP(B28,Table1[],3,FALSE)</f>
        <v>48 ct</v>
      </c>
      <c r="E28" s="50" t="s">
        <v>22</v>
      </c>
      <c r="F28" s="54">
        <f t="shared" si="10"/>
        <v>0.31708333333333333</v>
      </c>
      <c r="G28" s="52">
        <f>VLOOKUP(B28,Table1[],5,FALSE)</f>
        <v>48</v>
      </c>
      <c r="H28" s="53">
        <f>VLOOKUP(B28,Table1[],4,FALSE)</f>
        <v>15.22</v>
      </c>
      <c r="I28" s="45">
        <v>24</v>
      </c>
      <c r="J28" s="27"/>
      <c r="K28" s="47"/>
      <c r="L28" s="27"/>
      <c r="M28" s="47"/>
      <c r="N28" s="27"/>
      <c r="O28" s="47"/>
      <c r="P28" s="27"/>
      <c r="Q28" s="29">
        <f t="shared" si="6"/>
        <v>0</v>
      </c>
      <c r="R28" s="30">
        <f t="shared" si="9"/>
        <v>0</v>
      </c>
    </row>
    <row r="29" spans="1:18" ht="15" hidden="1" customHeight="1" x14ac:dyDescent="0.25">
      <c r="A29" s="194"/>
      <c r="B29" s="101" t="s">
        <v>47</v>
      </c>
      <c r="C29" s="50">
        <f>VLOOKUP(B29,'Data &amp; Table'!A10:G66,2,FALSE)</f>
        <v>0</v>
      </c>
      <c r="D29" s="93">
        <f>VLOOKUP(B29,Table1[],3,FALSE)</f>
        <v>0</v>
      </c>
      <c r="E29" s="50" t="s">
        <v>22</v>
      </c>
      <c r="F29" s="54">
        <f t="shared" si="10"/>
        <v>0.8</v>
      </c>
      <c r="G29" s="52">
        <f>VLOOKUP(B29,Table1[],5,FALSE)</f>
        <v>1</v>
      </c>
      <c r="H29" s="53">
        <f>VLOOKUP(B29,Table1[],4,FALSE)</f>
        <v>0.8</v>
      </c>
      <c r="I29" s="45"/>
      <c r="J29" s="27"/>
      <c r="K29" s="47"/>
      <c r="L29" s="27"/>
      <c r="M29" s="47"/>
      <c r="N29" s="27"/>
      <c r="O29" s="47"/>
      <c r="P29" s="27"/>
      <c r="Q29" s="29">
        <f t="shared" si="6"/>
        <v>0</v>
      </c>
      <c r="R29" s="30">
        <f t="shared" si="9"/>
        <v>0</v>
      </c>
    </row>
    <row r="30" spans="1:18" ht="15" customHeight="1" thickBot="1" x14ac:dyDescent="0.3">
      <c r="A30" s="194"/>
      <c r="B30" s="102" t="s">
        <v>48</v>
      </c>
      <c r="C30" s="50">
        <f>VLOOKUP(B30,'Data &amp; Table'!A11:G67,2,FALSE)</f>
        <v>8759060</v>
      </c>
      <c r="D30" s="93" t="str">
        <f>VLOOKUP(B30,Table1[],3,FALSE)</f>
        <v>48 ct</v>
      </c>
      <c r="E30" s="50" t="s">
        <v>22</v>
      </c>
      <c r="F30" s="54">
        <f t="shared" si="10"/>
        <v>0.30437500000000001</v>
      </c>
      <c r="G30" s="52">
        <f>VLOOKUP(B30,Table1[],5,FALSE)</f>
        <v>48</v>
      </c>
      <c r="H30" s="53">
        <f>VLOOKUP(B30,Table1[],4,FALSE)</f>
        <v>14.61</v>
      </c>
      <c r="I30" s="45">
        <v>4</v>
      </c>
      <c r="J30" s="27"/>
      <c r="K30" s="47"/>
      <c r="L30" s="27"/>
      <c r="M30" s="47"/>
      <c r="N30" s="27"/>
      <c r="O30" s="47"/>
      <c r="P30" s="27"/>
      <c r="Q30" s="29">
        <f t="shared" si="6"/>
        <v>0</v>
      </c>
      <c r="R30" s="30">
        <f t="shared" si="9"/>
        <v>0</v>
      </c>
    </row>
    <row r="31" spans="1:18" ht="15" customHeight="1" thickBot="1" x14ac:dyDescent="0.3">
      <c r="A31" s="194"/>
      <c r="B31" s="224" t="s">
        <v>14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9"/>
      <c r="R31" s="38"/>
    </row>
    <row r="32" spans="1:18" ht="15" customHeight="1" x14ac:dyDescent="0.25">
      <c r="A32" s="194"/>
      <c r="B32" s="102" t="s">
        <v>75</v>
      </c>
      <c r="C32" s="50">
        <f>VLOOKUP(B32,Table1[],2,FALSE)</f>
        <v>8328668</v>
      </c>
      <c r="D32" s="93" t="str">
        <f>VLOOKUP(B32,Table1[],3,FALSE)</f>
        <v>384 ct</v>
      </c>
      <c r="E32" s="50" t="s">
        <v>22</v>
      </c>
      <c r="F32" s="51">
        <f>SUM(H32/G32)</f>
        <v>3.3385416666666667E-2</v>
      </c>
      <c r="G32" s="56">
        <f>VLOOKUP(B32,Table1[],5,FALSE)</f>
        <v>384</v>
      </c>
      <c r="H32" s="53">
        <f>VLOOKUP(B32,Table1[],4,FALSE)</f>
        <v>12.82</v>
      </c>
      <c r="I32" s="42">
        <v>8</v>
      </c>
      <c r="J32" s="19"/>
      <c r="K32" s="44"/>
      <c r="L32" s="19"/>
      <c r="M32" s="44"/>
      <c r="N32" s="19"/>
      <c r="O32" s="44"/>
      <c r="P32" s="19"/>
      <c r="Q32" s="21">
        <f t="shared" si="6"/>
        <v>0</v>
      </c>
      <c r="R32" s="22">
        <f>SUM(Q32*F32)</f>
        <v>0</v>
      </c>
    </row>
    <row r="33" spans="1:18" ht="15" hidden="1" customHeight="1" x14ac:dyDescent="0.25">
      <c r="A33" s="194"/>
      <c r="B33" s="102" t="s">
        <v>65</v>
      </c>
      <c r="C33" s="50">
        <f>VLOOKUP(B33,Table1[],2,FALSE)</f>
        <v>4053468</v>
      </c>
      <c r="D33" s="93" t="str">
        <f>VLOOKUP(B33,Table1[],3,FALSE)</f>
        <v>20/50 ct</v>
      </c>
      <c r="E33" s="50" t="s">
        <v>22</v>
      </c>
      <c r="F33" s="54">
        <f t="shared" ref="F33:F46" si="11">SUM(H33/G33)</f>
        <v>4.0600000000000004E-2</v>
      </c>
      <c r="G33" s="56">
        <f>VLOOKUP(B33,Table1[],5,FALSE)</f>
        <v>1000</v>
      </c>
      <c r="H33" s="53">
        <f>VLOOKUP(B33,Table1[],4,FALSE)</f>
        <v>40.6</v>
      </c>
      <c r="I33" s="45"/>
      <c r="J33" s="27"/>
      <c r="K33" s="47"/>
      <c r="L33" s="27"/>
      <c r="M33" s="47"/>
      <c r="N33" s="27"/>
      <c r="O33" s="47"/>
      <c r="P33" s="27"/>
      <c r="Q33" s="29">
        <f t="shared" si="6"/>
        <v>0</v>
      </c>
      <c r="R33" s="30">
        <f t="shared" ref="R33:R46" si="12">SUM(Q33*F33)</f>
        <v>0</v>
      </c>
    </row>
    <row r="34" spans="1:18" ht="15" customHeight="1" x14ac:dyDescent="0.25">
      <c r="A34" s="194"/>
      <c r="B34" s="102" t="s">
        <v>50</v>
      </c>
      <c r="C34" s="50">
        <f>VLOOKUP(B34,Table1[],2,FALSE)</f>
        <v>4695292</v>
      </c>
      <c r="D34" s="93" t="str">
        <f>VLOOKUP(B34,Table1[],3,FALSE)</f>
        <v>6/50 ct</v>
      </c>
      <c r="E34" s="50" t="s">
        <v>22</v>
      </c>
      <c r="F34" s="54">
        <f t="shared" si="11"/>
        <v>9.5966666666666658E-2</v>
      </c>
      <c r="G34" s="56">
        <f>VLOOKUP(B34,Table1[],5,FALSE)</f>
        <v>300</v>
      </c>
      <c r="H34" s="53">
        <f>VLOOKUP(B34,Table1[],4,FALSE)</f>
        <v>28.79</v>
      </c>
      <c r="I34" s="45">
        <v>3</v>
      </c>
      <c r="J34" s="27"/>
      <c r="K34" s="47"/>
      <c r="L34" s="27"/>
      <c r="M34" s="47"/>
      <c r="N34" s="27"/>
      <c r="O34" s="47"/>
      <c r="P34" s="27"/>
      <c r="Q34" s="29">
        <f t="shared" si="6"/>
        <v>0</v>
      </c>
      <c r="R34" s="30">
        <f t="shared" si="12"/>
        <v>0</v>
      </c>
    </row>
    <row r="35" spans="1:18" ht="15" customHeight="1" x14ac:dyDescent="0.25">
      <c r="A35" s="194"/>
      <c r="B35" s="102" t="s">
        <v>60</v>
      </c>
      <c r="C35" s="50">
        <f>VLOOKUP(B35,Table1[],2,FALSE)</f>
        <v>6937445</v>
      </c>
      <c r="D35" s="93" t="str">
        <f>VLOOKUP(B35,Table1[],3,FALSE)</f>
        <v>200 ct</v>
      </c>
      <c r="E35" s="50" t="s">
        <v>22</v>
      </c>
      <c r="F35" s="54">
        <f t="shared" si="11"/>
        <v>7.4400000000000008E-2</v>
      </c>
      <c r="G35" s="56">
        <f>VLOOKUP(B35,Table1[],5,FALSE)</f>
        <v>200</v>
      </c>
      <c r="H35" s="53">
        <f>VLOOKUP(B35,Table1[],4,FALSE)</f>
        <v>14.88</v>
      </c>
      <c r="I35" s="45">
        <v>10</v>
      </c>
      <c r="J35" s="27"/>
      <c r="K35" s="47"/>
      <c r="L35" s="27"/>
      <c r="M35" s="47"/>
      <c r="N35" s="27"/>
      <c r="O35" s="47"/>
      <c r="P35" s="27"/>
      <c r="Q35" s="29">
        <f t="shared" si="6"/>
        <v>0</v>
      </c>
      <c r="R35" s="30">
        <f t="shared" si="12"/>
        <v>0</v>
      </c>
    </row>
    <row r="36" spans="1:18" ht="15" customHeight="1" x14ac:dyDescent="0.25">
      <c r="A36" s="194"/>
      <c r="B36" s="102" t="s">
        <v>61</v>
      </c>
      <c r="C36" s="50">
        <f>VLOOKUP(B36,Table1[],2,FALSE)</f>
        <v>4136768</v>
      </c>
      <c r="D36" s="93" t="str">
        <f>VLOOKUP(B36,Table1[],3,FALSE)</f>
        <v>1000 ct</v>
      </c>
      <c r="E36" s="50" t="s">
        <v>22</v>
      </c>
      <c r="F36" s="54">
        <f t="shared" si="11"/>
        <v>2.3809999999999998E-2</v>
      </c>
      <c r="G36" s="56">
        <f>VLOOKUP(B36,Table1[],5,FALSE)</f>
        <v>1000</v>
      </c>
      <c r="H36" s="53">
        <f>VLOOKUP(B36,Table1[],4,FALSE)</f>
        <v>23.81</v>
      </c>
      <c r="I36" s="45">
        <v>10</v>
      </c>
      <c r="J36" s="27"/>
      <c r="K36" s="47"/>
      <c r="L36" s="27"/>
      <c r="M36" s="47"/>
      <c r="N36" s="27"/>
      <c r="O36" s="47"/>
      <c r="P36" s="27"/>
      <c r="Q36" s="29">
        <f t="shared" si="6"/>
        <v>0</v>
      </c>
      <c r="R36" s="30">
        <f t="shared" si="12"/>
        <v>0</v>
      </c>
    </row>
    <row r="37" spans="1:18" ht="15" customHeight="1" x14ac:dyDescent="0.25">
      <c r="A37" s="194"/>
      <c r="B37" s="102" t="s">
        <v>80</v>
      </c>
      <c r="C37" s="50">
        <f>VLOOKUP(B37,Table1[],2,FALSE)</f>
        <v>7087133</v>
      </c>
      <c r="D37" s="93" t="str">
        <f>VLOOKUP(B37,Table1[],3,FALSE)</f>
        <v>200 ct</v>
      </c>
      <c r="E37" s="50" t="s">
        <v>22</v>
      </c>
      <c r="F37" s="54">
        <f t="shared" si="11"/>
        <v>0.17019999999999999</v>
      </c>
      <c r="G37" s="56">
        <f>VLOOKUP(B37,Table1[],5,FALSE)</f>
        <v>200</v>
      </c>
      <c r="H37" s="53">
        <f>VLOOKUP(B37,Table1[],4,FALSE)</f>
        <v>34.04</v>
      </c>
      <c r="I37" s="45">
        <v>8</v>
      </c>
      <c r="J37" s="27"/>
      <c r="K37" s="47"/>
      <c r="L37" s="27"/>
      <c r="M37" s="47"/>
      <c r="N37" s="27"/>
      <c r="O37" s="47"/>
      <c r="P37" s="27"/>
      <c r="Q37" s="29">
        <f t="shared" si="6"/>
        <v>0</v>
      </c>
      <c r="R37" s="30">
        <f t="shared" si="12"/>
        <v>0</v>
      </c>
    </row>
    <row r="38" spans="1:18" ht="15" customHeight="1" x14ac:dyDescent="0.25">
      <c r="A38" s="194"/>
      <c r="B38" s="102" t="s">
        <v>81</v>
      </c>
      <c r="C38" s="50">
        <f>VLOOKUP(B38,Table1[],2,FALSE)</f>
        <v>4879710</v>
      </c>
      <c r="D38" s="93" t="str">
        <f>VLOOKUP(B38,Table1[],3,FALSE)</f>
        <v>2000 ct</v>
      </c>
      <c r="E38" s="50" t="s">
        <v>22</v>
      </c>
      <c r="F38" s="54">
        <f t="shared" si="11"/>
        <v>6.13E-3</v>
      </c>
      <c r="G38" s="56">
        <f>VLOOKUP(B38,Table1[],5,FALSE)</f>
        <v>2000</v>
      </c>
      <c r="H38" s="53">
        <f>VLOOKUP(B38,Table1[],4,FALSE)</f>
        <v>12.26</v>
      </c>
      <c r="I38" s="45">
        <v>20</v>
      </c>
      <c r="J38" s="27"/>
      <c r="K38" s="47"/>
      <c r="L38" s="27"/>
      <c r="M38" s="47"/>
      <c r="N38" s="27"/>
      <c r="O38" s="47"/>
      <c r="P38" s="27"/>
      <c r="Q38" s="29">
        <f t="shared" si="6"/>
        <v>0</v>
      </c>
      <c r="R38" s="30">
        <f t="shared" si="12"/>
        <v>0</v>
      </c>
    </row>
    <row r="39" spans="1:18" ht="15" customHeight="1" x14ac:dyDescent="0.25">
      <c r="A39" s="194"/>
      <c r="B39" s="102" t="s">
        <v>82</v>
      </c>
      <c r="C39" s="50">
        <f>VLOOKUP(B39,Table1[],2,FALSE)</f>
        <v>6735138</v>
      </c>
      <c r="D39" s="93" t="str">
        <f>VLOOKUP(B39,Table1[],3,FALSE)</f>
        <v>200 ct</v>
      </c>
      <c r="E39" s="50" t="s">
        <v>22</v>
      </c>
      <c r="F39" s="54">
        <f t="shared" si="11"/>
        <v>6.9749999999999993E-2</v>
      </c>
      <c r="G39" s="56">
        <f>VLOOKUP(B39,Table1[],5,FALSE)</f>
        <v>200</v>
      </c>
      <c r="H39" s="53">
        <f>VLOOKUP(B39,Table1[],4,FALSE)</f>
        <v>13.95</v>
      </c>
      <c r="I39" s="45">
        <v>4</v>
      </c>
      <c r="J39" s="27"/>
      <c r="K39" s="47"/>
      <c r="L39" s="27"/>
      <c r="M39" s="47"/>
      <c r="N39" s="27"/>
      <c r="O39" s="47"/>
      <c r="P39" s="27"/>
      <c r="Q39" s="29">
        <f t="shared" si="6"/>
        <v>0</v>
      </c>
      <c r="R39" s="30">
        <f t="shared" si="12"/>
        <v>0</v>
      </c>
    </row>
    <row r="40" spans="1:18" ht="15" customHeight="1" x14ac:dyDescent="0.25">
      <c r="A40" s="194"/>
      <c r="B40" s="102" t="s">
        <v>83</v>
      </c>
      <c r="C40" s="50">
        <f>VLOOKUP(B40,Table1[],2,FALSE)</f>
        <v>6631347</v>
      </c>
      <c r="D40" s="93" t="str">
        <f>VLOOKUP(B40,Table1[],3,FALSE)</f>
        <v>600 ct</v>
      </c>
      <c r="E40" s="50" t="s">
        <v>22</v>
      </c>
      <c r="F40" s="54">
        <f t="shared" si="11"/>
        <v>3.3849999999999998E-2</v>
      </c>
      <c r="G40" s="56">
        <f>VLOOKUP(B40,Table1[],5,FALSE)</f>
        <v>600</v>
      </c>
      <c r="H40" s="53">
        <f>VLOOKUP(B40,Table1[],4,FALSE)</f>
        <v>20.309999999999999</v>
      </c>
      <c r="I40" s="45">
        <v>12</v>
      </c>
      <c r="J40" s="27"/>
      <c r="K40" s="47"/>
      <c r="L40" s="27"/>
      <c r="M40" s="47"/>
      <c r="N40" s="27"/>
      <c r="O40" s="47"/>
      <c r="P40" s="27"/>
      <c r="Q40" s="29">
        <f t="shared" si="6"/>
        <v>0</v>
      </c>
      <c r="R40" s="30">
        <f t="shared" si="12"/>
        <v>0</v>
      </c>
    </row>
    <row r="41" spans="1:18" ht="15" customHeight="1" x14ac:dyDescent="0.25">
      <c r="A41" s="194"/>
      <c r="B41" s="102" t="s">
        <v>84</v>
      </c>
      <c r="C41" s="50">
        <f>VLOOKUP(B41,Table1[],2,FALSE)</f>
        <v>4394417</v>
      </c>
      <c r="D41" s="93" t="str">
        <f>VLOOKUP(B41,Table1[],3,FALSE)</f>
        <v>500 ct</v>
      </c>
      <c r="E41" s="50" t="s">
        <v>22</v>
      </c>
      <c r="F41" s="54">
        <f t="shared" si="11"/>
        <v>1.8460000000000001E-2</v>
      </c>
      <c r="G41" s="56">
        <f>VLOOKUP(B41,Table1[],5,FALSE)</f>
        <v>500</v>
      </c>
      <c r="H41" s="53">
        <f>VLOOKUP(B41,Table1[],4,FALSE)</f>
        <v>9.23</v>
      </c>
      <c r="I41" s="45">
        <v>10</v>
      </c>
      <c r="J41" s="27"/>
      <c r="K41" s="47"/>
      <c r="L41" s="27"/>
      <c r="M41" s="47"/>
      <c r="N41" s="27"/>
      <c r="O41" s="47"/>
      <c r="P41" s="27"/>
      <c r="Q41" s="29">
        <f t="shared" si="6"/>
        <v>0</v>
      </c>
      <c r="R41" s="30">
        <f t="shared" si="12"/>
        <v>0</v>
      </c>
    </row>
    <row r="42" spans="1:18" ht="15" customHeight="1" x14ac:dyDescent="0.25">
      <c r="A42" s="194"/>
      <c r="B42" s="102" t="s">
        <v>85</v>
      </c>
      <c r="C42" s="50">
        <f>VLOOKUP(B42,Table1[],2,FALSE)</f>
        <v>210417</v>
      </c>
      <c r="D42" s="93" t="str">
        <f>VLOOKUP(B42,Table1[],3,FALSE)</f>
        <v>3/1000 ct</v>
      </c>
      <c r="E42" s="50" t="s">
        <v>22</v>
      </c>
      <c r="F42" s="54">
        <f t="shared" si="11"/>
        <v>1.04E-2</v>
      </c>
      <c r="G42" s="56">
        <f>VLOOKUP(B42,Table1[],5,FALSE)</f>
        <v>1000</v>
      </c>
      <c r="H42" s="53">
        <f>VLOOKUP(B42,Table1[],4,FALSE)</f>
        <v>10.4</v>
      </c>
      <c r="I42" s="45">
        <v>10</v>
      </c>
      <c r="J42" s="27"/>
      <c r="K42" s="47"/>
      <c r="L42" s="27"/>
      <c r="M42" s="47"/>
      <c r="N42" s="27"/>
      <c r="O42" s="47"/>
      <c r="P42" s="27"/>
      <c r="Q42" s="29">
        <f t="shared" si="6"/>
        <v>0</v>
      </c>
      <c r="R42" s="30">
        <f t="shared" si="12"/>
        <v>0</v>
      </c>
    </row>
    <row r="43" spans="1:18" ht="15" customHeight="1" x14ac:dyDescent="0.25">
      <c r="A43" s="194"/>
      <c r="B43" s="102" t="s">
        <v>86</v>
      </c>
      <c r="C43" s="50">
        <f>VLOOKUP(B43,Table1[],2,FALSE)</f>
        <v>210447</v>
      </c>
      <c r="D43" s="93" t="str">
        <f>VLOOKUP(B43,Table1[],3,FALSE)</f>
        <v>3/1000 ct</v>
      </c>
      <c r="E43" s="50" t="s">
        <v>22</v>
      </c>
      <c r="F43" s="54">
        <f t="shared" si="11"/>
        <v>6.7400000000000003E-3</v>
      </c>
      <c r="G43" s="56">
        <f>VLOOKUP(B43,Table1[],5,FALSE)</f>
        <v>1000</v>
      </c>
      <c r="H43" s="53">
        <f>VLOOKUP(B43,Table1[],4,FALSE)</f>
        <v>6.74</v>
      </c>
      <c r="I43" s="45">
        <v>10</v>
      </c>
      <c r="J43" s="34"/>
      <c r="K43" s="49"/>
      <c r="L43" s="34"/>
      <c r="M43" s="49"/>
      <c r="N43" s="34"/>
      <c r="O43" s="49"/>
      <c r="P43" s="34"/>
      <c r="Q43" s="29">
        <f t="shared" si="6"/>
        <v>0</v>
      </c>
      <c r="R43" s="30">
        <f t="shared" si="12"/>
        <v>0</v>
      </c>
    </row>
    <row r="44" spans="1:18" ht="15" customHeight="1" x14ac:dyDescent="0.25">
      <c r="A44" s="194"/>
      <c r="B44" s="102" t="s">
        <v>88</v>
      </c>
      <c r="C44" s="50">
        <f>VLOOKUP(B44,Table1[],2,FALSE)</f>
        <v>7038015</v>
      </c>
      <c r="D44" s="93" t="str">
        <f>VLOOKUP(B44,Table1[],3,FALSE)</f>
        <v>100 ct</v>
      </c>
      <c r="E44" s="50" t="s">
        <v>22</v>
      </c>
      <c r="F44" s="54">
        <f t="shared" si="11"/>
        <v>0.45659999999999995</v>
      </c>
      <c r="G44" s="56">
        <f>VLOOKUP(B44,Table1[],5,FALSE)</f>
        <v>100</v>
      </c>
      <c r="H44" s="53">
        <f>VLOOKUP(B44,Table1[],4,FALSE)</f>
        <v>45.66</v>
      </c>
      <c r="I44" s="45">
        <v>10</v>
      </c>
      <c r="J44" s="34"/>
      <c r="K44" s="49"/>
      <c r="L44" s="34"/>
      <c r="M44" s="49"/>
      <c r="N44" s="34"/>
      <c r="O44" s="49"/>
      <c r="P44" s="34"/>
      <c r="Q44" s="29"/>
      <c r="R44" s="30"/>
    </row>
    <row r="45" spans="1:18" ht="15" customHeight="1" thickBot="1" x14ac:dyDescent="0.3">
      <c r="A45" s="194"/>
      <c r="B45" s="102" t="s">
        <v>87</v>
      </c>
      <c r="C45" s="50">
        <f>VLOOKUP(B45,Table1[],2,FALSE)</f>
        <v>2647933</v>
      </c>
      <c r="D45" s="93" t="str">
        <f>VLOOKUP(B45,Table1[],3,FALSE)</f>
        <v>2000 ct</v>
      </c>
      <c r="E45" s="50" t="s">
        <v>22</v>
      </c>
      <c r="F45" s="54">
        <f t="shared" si="11"/>
        <v>9.1599999999999997E-3</v>
      </c>
      <c r="G45" s="56">
        <f>VLOOKUP(B45,Table1[],5,FALSE)</f>
        <v>2000</v>
      </c>
      <c r="H45" s="53">
        <f>VLOOKUP(B45,Table1[],4,FALSE)</f>
        <v>18.32</v>
      </c>
      <c r="I45" s="45">
        <v>10</v>
      </c>
      <c r="J45" s="25"/>
      <c r="K45" s="46"/>
      <c r="L45" s="25"/>
      <c r="M45" s="46"/>
      <c r="N45" s="25"/>
      <c r="O45" s="46"/>
      <c r="P45" s="25"/>
      <c r="Q45" s="29">
        <f t="shared" si="6"/>
        <v>0</v>
      </c>
      <c r="R45" s="30">
        <f t="shared" si="12"/>
        <v>0</v>
      </c>
    </row>
    <row r="46" spans="1:18" ht="15" hidden="1" customHeight="1" thickBot="1" x14ac:dyDescent="0.3">
      <c r="A46" s="194"/>
      <c r="B46" s="102" t="s">
        <v>52</v>
      </c>
      <c r="C46" s="50">
        <f>VLOOKUP(B46,Table1[],2,FALSE)</f>
        <v>4040440</v>
      </c>
      <c r="D46" s="93" t="str">
        <f>VLOOKUP(B46,Table1[],3,FALSE)</f>
        <v>24 ct</v>
      </c>
      <c r="E46" s="50" t="s">
        <v>22</v>
      </c>
      <c r="F46" s="54">
        <f t="shared" si="11"/>
        <v>0.79041666666666666</v>
      </c>
      <c r="G46" s="56">
        <f>VLOOKUP(B46,Table1[],5,FALSE)</f>
        <v>24</v>
      </c>
      <c r="H46" s="53">
        <f>VLOOKUP(B46,Table1[],4,FALSE)</f>
        <v>18.97</v>
      </c>
      <c r="I46" s="45"/>
      <c r="J46" s="25"/>
      <c r="K46" s="46"/>
      <c r="L46" s="25"/>
      <c r="M46" s="46"/>
      <c r="N46" s="25"/>
      <c r="O46" s="46"/>
      <c r="P46" s="25"/>
      <c r="Q46" s="29">
        <f t="shared" si="6"/>
        <v>0</v>
      </c>
      <c r="R46" s="30">
        <f t="shared" si="12"/>
        <v>0</v>
      </c>
    </row>
    <row r="47" spans="1:18" ht="15" customHeight="1" thickBot="1" x14ac:dyDescent="0.3">
      <c r="A47" s="194"/>
      <c r="B47" s="224" t="s">
        <v>89</v>
      </c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9"/>
      <c r="R47" s="38"/>
    </row>
    <row r="48" spans="1:18" ht="15" customHeight="1" x14ac:dyDescent="0.25">
      <c r="A48" s="194"/>
      <c r="B48" s="102" t="s">
        <v>91</v>
      </c>
      <c r="C48" s="50">
        <f>VLOOKUP(B48,Table1[],2,FALSE)</f>
        <v>9523986</v>
      </c>
      <c r="D48" s="93" t="str">
        <f>VLOOKUP(B48,Table1[],3,FALSE)</f>
        <v>96/Sli</v>
      </c>
      <c r="E48" s="50" t="s">
        <v>22</v>
      </c>
      <c r="F48" s="51">
        <f>SUM(H48/G48)</f>
        <v>0.22072916666666667</v>
      </c>
      <c r="G48" s="56">
        <f>VLOOKUP(B48,Table1[],5,FALSE)</f>
        <v>96</v>
      </c>
      <c r="H48" s="53">
        <f>VLOOKUP(B48,Table1[],4,FALSE)</f>
        <v>21.19</v>
      </c>
      <c r="I48" s="16">
        <v>9</v>
      </c>
      <c r="J48" s="57"/>
      <c r="K48" s="18"/>
      <c r="L48" s="58"/>
      <c r="M48" s="20"/>
      <c r="N48" s="58"/>
      <c r="O48" s="20"/>
      <c r="P48" s="57"/>
      <c r="Q48" s="21">
        <f t="shared" ref="Q48:Q59" si="13">SUM(J48:P48)</f>
        <v>0</v>
      </c>
      <c r="R48" s="22">
        <f t="shared" ref="R48:R59" si="14">SUM(Q48*F48)</f>
        <v>0</v>
      </c>
    </row>
    <row r="49" spans="1:18" ht="15" customHeight="1" x14ac:dyDescent="0.25">
      <c r="A49" s="194"/>
      <c r="B49" s="102" t="s">
        <v>74</v>
      </c>
      <c r="C49" s="50">
        <f>VLOOKUP(B49,Table1[],2,FALSE)</f>
        <v>9523952</v>
      </c>
      <c r="D49" s="93" t="str">
        <f>VLOOKUP(B49,Table1[],3,FALSE)</f>
        <v>96/Sli</v>
      </c>
      <c r="E49" s="50" t="s">
        <v>22</v>
      </c>
      <c r="F49" s="54">
        <f t="shared" ref="F49:F59" si="15">SUM(H49/G49)</f>
        <v>0.22750000000000001</v>
      </c>
      <c r="G49" s="56">
        <f>VLOOKUP(B49,Table1[],5,FALSE)</f>
        <v>96</v>
      </c>
      <c r="H49" s="53">
        <f>VLOOKUP(B49,Table1[],4,FALSE)</f>
        <v>21.84</v>
      </c>
      <c r="I49" s="24">
        <v>9</v>
      </c>
      <c r="J49" s="59"/>
      <c r="K49" s="26"/>
      <c r="L49" s="60"/>
      <c r="M49" s="28"/>
      <c r="N49" s="60"/>
      <c r="O49" s="28"/>
      <c r="P49" s="59"/>
      <c r="Q49" s="29">
        <f t="shared" si="13"/>
        <v>0</v>
      </c>
      <c r="R49" s="30">
        <f t="shared" si="14"/>
        <v>0</v>
      </c>
    </row>
    <row r="50" spans="1:18" ht="15" customHeight="1" x14ac:dyDescent="0.25">
      <c r="A50" s="194"/>
      <c r="B50" s="102" t="s">
        <v>51</v>
      </c>
      <c r="C50" s="50">
        <f>VLOOKUP(B50,Table1[],2,FALSE)</f>
        <v>4212221</v>
      </c>
      <c r="D50" s="93" t="str">
        <f>VLOOKUP(B50,Table1[],3,FALSE)</f>
        <v>96 ct</v>
      </c>
      <c r="E50" s="50" t="s">
        <v>22</v>
      </c>
      <c r="F50" s="54">
        <f t="shared" si="15"/>
        <v>0.40479166666666666</v>
      </c>
      <c r="G50" s="56">
        <f>VLOOKUP(B50,Table1[],5,FALSE)</f>
        <v>96</v>
      </c>
      <c r="H50" s="53">
        <f>VLOOKUP(B50,Table1[],4,FALSE)</f>
        <v>38.86</v>
      </c>
      <c r="I50" s="24">
        <v>4</v>
      </c>
      <c r="J50" s="59"/>
      <c r="K50" s="26"/>
      <c r="L50" s="60"/>
      <c r="M50" s="28"/>
      <c r="N50" s="60"/>
      <c r="O50" s="28"/>
      <c r="P50" s="59"/>
      <c r="Q50" s="29">
        <f t="shared" si="13"/>
        <v>0</v>
      </c>
      <c r="R50" s="30">
        <f t="shared" si="14"/>
        <v>0</v>
      </c>
    </row>
    <row r="51" spans="1:18" ht="15" customHeight="1" x14ac:dyDescent="0.25">
      <c r="A51" s="194"/>
      <c r="B51" s="102" t="s">
        <v>55</v>
      </c>
      <c r="C51" s="50">
        <f>VLOOKUP(B51,Table1[],2,FALSE)</f>
        <v>4044640</v>
      </c>
      <c r="D51" s="93" t="str">
        <f>VLOOKUP(B51,Table1[],3,FALSE)</f>
        <v>96 ct</v>
      </c>
      <c r="E51" s="50" t="s">
        <v>22</v>
      </c>
      <c r="F51" s="54">
        <f t="shared" si="15"/>
        <v>0.37062499999999998</v>
      </c>
      <c r="G51" s="56">
        <f>VLOOKUP(B51,Table1[],5,FALSE)</f>
        <v>96</v>
      </c>
      <c r="H51" s="53">
        <f>VLOOKUP(B51,Table1[],4,FALSE)</f>
        <v>35.58</v>
      </c>
      <c r="I51" s="24">
        <v>4</v>
      </c>
      <c r="J51" s="59"/>
      <c r="K51" s="26"/>
      <c r="L51" s="60"/>
      <c r="M51" s="28"/>
      <c r="N51" s="60"/>
      <c r="O51" s="28"/>
      <c r="P51" s="59"/>
      <c r="Q51" s="29">
        <f t="shared" si="13"/>
        <v>0</v>
      </c>
      <c r="R51" s="30">
        <f t="shared" si="14"/>
        <v>0</v>
      </c>
    </row>
    <row r="52" spans="1:18" ht="15" customHeight="1" x14ac:dyDescent="0.25">
      <c r="A52" s="194"/>
      <c r="B52" s="102" t="s">
        <v>66</v>
      </c>
      <c r="C52" s="50">
        <f>VLOOKUP(B52,Table1[],2,FALSE)</f>
        <v>4008538</v>
      </c>
      <c r="D52" s="93" t="str">
        <f>VLOOKUP(B52,Table1[],3,FALSE)</f>
        <v>500 ct</v>
      </c>
      <c r="E52" s="50" t="s">
        <v>22</v>
      </c>
      <c r="F52" s="54">
        <f t="shared" si="15"/>
        <v>3.1120000000000002E-2</v>
      </c>
      <c r="G52" s="56">
        <f>VLOOKUP(B52,Table1[],5,FALSE)</f>
        <v>500</v>
      </c>
      <c r="H52" s="53">
        <f>VLOOKUP(B52,Table1[],4,FALSE)</f>
        <v>15.56</v>
      </c>
      <c r="I52" s="24">
        <v>80</v>
      </c>
      <c r="J52" s="59"/>
      <c r="K52" s="26"/>
      <c r="L52" s="60"/>
      <c r="M52" s="28"/>
      <c r="N52" s="60"/>
      <c r="O52" s="28"/>
      <c r="P52" s="59"/>
      <c r="Q52" s="29">
        <f t="shared" si="13"/>
        <v>0</v>
      </c>
      <c r="R52" s="30">
        <f t="shared" si="14"/>
        <v>0</v>
      </c>
    </row>
    <row r="53" spans="1:18" ht="15" hidden="1" customHeight="1" x14ac:dyDescent="0.25">
      <c r="A53" s="194"/>
      <c r="B53" s="102" t="s">
        <v>67</v>
      </c>
      <c r="C53" s="50">
        <f>VLOOKUP(B53,Table1[],2,FALSE)</f>
        <v>4114914</v>
      </c>
      <c r="D53" s="93" t="str">
        <f>VLOOKUP(B53,Table1[],3,FALSE)</f>
        <v>300 ct</v>
      </c>
      <c r="E53" s="50" t="s">
        <v>22</v>
      </c>
      <c r="F53" s="54">
        <f t="shared" si="15"/>
        <v>4.1033333333333338E-2</v>
      </c>
      <c r="G53" s="56">
        <f>VLOOKUP(B53,Table1[],5,FALSE)</f>
        <v>300</v>
      </c>
      <c r="H53" s="53">
        <f>VLOOKUP(B53,Table1[],4,FALSE)</f>
        <v>12.31</v>
      </c>
      <c r="I53" s="24"/>
      <c r="J53" s="59"/>
      <c r="K53" s="26"/>
      <c r="L53" s="60"/>
      <c r="M53" s="28"/>
      <c r="N53" s="60"/>
      <c r="O53" s="28"/>
      <c r="P53" s="59"/>
      <c r="Q53" s="29">
        <f t="shared" si="13"/>
        <v>0</v>
      </c>
      <c r="R53" s="30">
        <f t="shared" si="14"/>
        <v>0</v>
      </c>
    </row>
    <row r="54" spans="1:18" ht="15" hidden="1" customHeight="1" x14ac:dyDescent="0.25">
      <c r="A54" s="194"/>
      <c r="B54" s="101" t="s">
        <v>28</v>
      </c>
      <c r="C54" s="50">
        <f>VLOOKUP(B54,Table1[],2,FALSE)</f>
        <v>1850189</v>
      </c>
      <c r="D54" s="93" t="str">
        <f>VLOOKUP(B54,Table1[],3,FALSE)</f>
        <v>4/30 ct</v>
      </c>
      <c r="E54" s="50" t="s">
        <v>22</v>
      </c>
      <c r="F54" s="54">
        <f t="shared" si="15"/>
        <v>0.23716666666666666</v>
      </c>
      <c r="G54" s="56">
        <f>VLOOKUP(B54,Table1[],5,FALSE)</f>
        <v>120</v>
      </c>
      <c r="H54" s="53">
        <f>VLOOKUP(B54,Table1[],4,FALSE)</f>
        <v>28.46</v>
      </c>
      <c r="I54" s="24"/>
      <c r="J54" s="59"/>
      <c r="K54" s="26"/>
      <c r="L54" s="60"/>
      <c r="M54" s="28"/>
      <c r="N54" s="60"/>
      <c r="O54" s="28"/>
      <c r="P54" s="59"/>
      <c r="Q54" s="29">
        <f t="shared" si="13"/>
        <v>0</v>
      </c>
      <c r="R54" s="30">
        <f t="shared" si="14"/>
        <v>0</v>
      </c>
    </row>
    <row r="55" spans="1:18" ht="15" customHeight="1" x14ac:dyDescent="0.25">
      <c r="A55" s="194"/>
      <c r="B55" s="102" t="s">
        <v>32</v>
      </c>
      <c r="C55" s="50">
        <f>VLOOKUP(B55,Table1[],2,FALSE)</f>
        <v>4307575</v>
      </c>
      <c r="D55" s="93" t="str">
        <f>VLOOKUP(B55,Table1[],3,FALSE)</f>
        <v>200 ct</v>
      </c>
      <c r="E55" s="50" t="s">
        <v>22</v>
      </c>
      <c r="F55" s="54">
        <f t="shared" si="15"/>
        <v>0.10869999999999999</v>
      </c>
      <c r="G55" s="56">
        <f>VLOOKUP(B55,Table1[],5,FALSE)</f>
        <v>200</v>
      </c>
      <c r="H55" s="53">
        <f>VLOOKUP(B55,Table1[],4,FALSE)</f>
        <v>21.74</v>
      </c>
      <c r="I55" s="24">
        <v>40</v>
      </c>
      <c r="J55" s="59"/>
      <c r="K55" s="26"/>
      <c r="L55" s="60"/>
      <c r="M55" s="28"/>
      <c r="N55" s="60"/>
      <c r="O55" s="28"/>
      <c r="P55" s="59"/>
      <c r="Q55" s="29">
        <f t="shared" si="13"/>
        <v>0</v>
      </c>
      <c r="R55" s="30">
        <f t="shared" si="14"/>
        <v>0</v>
      </c>
    </row>
    <row r="56" spans="1:18" ht="15" hidden="1" customHeight="1" x14ac:dyDescent="0.25">
      <c r="A56" s="194"/>
      <c r="B56" s="101" t="s">
        <v>34</v>
      </c>
      <c r="C56" s="50">
        <f>VLOOKUP(B56,Table1[],2,FALSE)</f>
        <v>1739663</v>
      </c>
      <c r="D56" s="93" t="str">
        <f>VLOOKUP(B56,Table1[],3,FALSE)</f>
        <v>6/50 ct</v>
      </c>
      <c r="E56" s="50" t="s">
        <v>22</v>
      </c>
      <c r="F56" s="54">
        <f t="shared" si="15"/>
        <v>0.1641</v>
      </c>
      <c r="G56" s="56">
        <f>VLOOKUP(B56,Table1[],5,FALSE)</f>
        <v>300</v>
      </c>
      <c r="H56" s="53">
        <f>VLOOKUP(B56,Table1[],4,FALSE)</f>
        <v>49.23</v>
      </c>
      <c r="I56" s="24"/>
      <c r="J56" s="59"/>
      <c r="K56" s="26"/>
      <c r="L56" s="60"/>
      <c r="M56" s="28"/>
      <c r="N56" s="60"/>
      <c r="O56" s="28"/>
      <c r="P56" s="59"/>
      <c r="Q56" s="29">
        <f t="shared" si="13"/>
        <v>0</v>
      </c>
      <c r="R56" s="30">
        <f t="shared" si="14"/>
        <v>0</v>
      </c>
    </row>
    <row r="57" spans="1:18" ht="15" customHeight="1" x14ac:dyDescent="0.25">
      <c r="A57" s="194"/>
      <c r="B57" s="102" t="s">
        <v>37</v>
      </c>
      <c r="C57" s="50">
        <f>VLOOKUP(B57,Table1[],2,FALSE)</f>
        <v>1827433</v>
      </c>
      <c r="D57" s="93" t="str">
        <f>VLOOKUP(B57,Table1[],3,FALSE)</f>
        <v>64 ct</v>
      </c>
      <c r="E57" s="50" t="s">
        <v>22</v>
      </c>
      <c r="F57" s="54">
        <f t="shared" si="15"/>
        <v>0.27124999999999999</v>
      </c>
      <c r="G57" s="56">
        <f>VLOOKUP(B57,Table1[],5,FALSE)</f>
        <v>64</v>
      </c>
      <c r="H57" s="53">
        <f>VLOOKUP(B57,Table1[],4,FALSE)</f>
        <v>17.36</v>
      </c>
      <c r="I57" s="24">
        <v>4</v>
      </c>
      <c r="J57" s="59"/>
      <c r="K57" s="26"/>
      <c r="L57" s="60"/>
      <c r="M57" s="28"/>
      <c r="N57" s="60"/>
      <c r="O57" s="28"/>
      <c r="P57" s="59"/>
      <c r="Q57" s="29">
        <f t="shared" si="13"/>
        <v>0</v>
      </c>
      <c r="R57" s="30">
        <f t="shared" si="14"/>
        <v>0</v>
      </c>
    </row>
    <row r="58" spans="1:18" ht="15" customHeight="1" x14ac:dyDescent="0.25">
      <c r="A58" s="194"/>
      <c r="B58" s="102" t="s">
        <v>52</v>
      </c>
      <c r="C58" s="50">
        <f>VLOOKUP(B58,Table1[],2,FALSE)</f>
        <v>4040440</v>
      </c>
      <c r="D58" s="93" t="str">
        <f>VLOOKUP(B58,Table1[],3,FALSE)</f>
        <v>24 ct</v>
      </c>
      <c r="E58" s="50" t="s">
        <v>22</v>
      </c>
      <c r="F58" s="54">
        <f t="shared" si="15"/>
        <v>0.79041666666666666</v>
      </c>
      <c r="G58" s="56">
        <f>VLOOKUP(B58,Table1[],5,FALSE)</f>
        <v>24</v>
      </c>
      <c r="H58" s="53">
        <f>VLOOKUP(B58,Table1[],4,FALSE)</f>
        <v>18.97</v>
      </c>
      <c r="I58" s="32">
        <v>4</v>
      </c>
      <c r="J58" s="61"/>
      <c r="K58" s="33"/>
      <c r="L58" s="62"/>
      <c r="M58" s="35"/>
      <c r="N58" s="62"/>
      <c r="O58" s="35"/>
      <c r="P58" s="61"/>
      <c r="Q58" s="29">
        <f t="shared" si="13"/>
        <v>0</v>
      </c>
      <c r="R58" s="30">
        <f t="shared" si="14"/>
        <v>0</v>
      </c>
    </row>
    <row r="59" spans="1:18" ht="15" customHeight="1" x14ac:dyDescent="0.25">
      <c r="A59" s="194"/>
      <c r="B59" s="102" t="s">
        <v>73</v>
      </c>
      <c r="C59" s="50">
        <f>VLOOKUP(B59,Table1[],2,FALSE)</f>
        <v>4013066</v>
      </c>
      <c r="D59" s="93" t="str">
        <f>VLOOKUP(B59,Table1[],3,FALSE)</f>
        <v>24 ct</v>
      </c>
      <c r="E59" s="50" t="s">
        <v>22</v>
      </c>
      <c r="F59" s="54">
        <f t="shared" si="15"/>
        <v>0.68833333333333335</v>
      </c>
      <c r="G59" s="56">
        <f>VLOOKUP(B59,Table1[],5,FALSE)</f>
        <v>24</v>
      </c>
      <c r="H59" s="53">
        <f>VLOOKUP(B59,Table1[],4,FALSE)</f>
        <v>16.52</v>
      </c>
      <c r="I59" s="32">
        <v>4</v>
      </c>
      <c r="J59" s="61"/>
      <c r="K59" s="33"/>
      <c r="L59" s="62"/>
      <c r="M59" s="35"/>
      <c r="N59" s="62"/>
      <c r="O59" s="35"/>
      <c r="P59" s="61"/>
      <c r="Q59" s="29">
        <f t="shared" si="13"/>
        <v>0</v>
      </c>
      <c r="R59" s="30">
        <f t="shared" si="14"/>
        <v>0</v>
      </c>
    </row>
    <row r="60" spans="1:18" ht="15" hidden="1" customHeight="1" thickBot="1" x14ac:dyDescent="0.3">
      <c r="A60" s="194"/>
      <c r="B60" s="224" t="s">
        <v>90</v>
      </c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81"/>
      <c r="R60" s="82"/>
    </row>
    <row r="61" spans="1:18" ht="15" hidden="1" customHeight="1" thickBot="1" x14ac:dyDescent="0.3">
      <c r="A61" s="211"/>
      <c r="B61" s="103" t="s">
        <v>44</v>
      </c>
      <c r="C61" s="83">
        <f>VLOOKUP(B61,Table1[],2,FALSE)</f>
        <v>2104998</v>
      </c>
      <c r="D61" s="94" t="str">
        <f>VLOOKUP(B61,Table1[],3,FALSE)</f>
        <v>1000 ct</v>
      </c>
      <c r="E61" s="84" t="s">
        <v>22</v>
      </c>
      <c r="F61" s="85">
        <f t="shared" ref="F61" si="16">SUM(H61/G61)</f>
        <v>6.3200000000000001E-3</v>
      </c>
      <c r="G61" s="84">
        <f>VLOOKUP(B61,Table1[],5,FALSE)</f>
        <v>1000</v>
      </c>
      <c r="H61" s="84">
        <f>VLOOKUP(B61,Table1[],4,FALSE)</f>
        <v>6.32</v>
      </c>
      <c r="I61" s="86"/>
      <c r="J61" s="87"/>
      <c r="K61" s="88"/>
      <c r="L61" s="89"/>
      <c r="M61" s="90"/>
      <c r="N61" s="89"/>
      <c r="O61" s="90"/>
      <c r="P61" s="87"/>
      <c r="Q61" s="91">
        <f t="shared" ref="Q61" si="17">SUM(J61:P61)</f>
        <v>0</v>
      </c>
      <c r="R61" s="92">
        <f t="shared" ref="R61" si="18">SUM(Q61*F61)</f>
        <v>0</v>
      </c>
    </row>
    <row r="62" spans="1:18" x14ac:dyDescent="0.25">
      <c r="Q62" s="64">
        <f>SUM(Q7:Q59)</f>
        <v>0</v>
      </c>
      <c r="R62" s="65">
        <f>SUM(R7:R59)</f>
        <v>0</v>
      </c>
    </row>
  </sheetData>
  <sheetProtection algorithmName="SHA-512" hashValue="yq8VJfGpGM6jMJPvCSnN21RuV2c9ogu1R4NPZExwp6lCYtYqiiGtG6zG0wDLyUFTllpcj9mIqX9qHHTS19Rx8g==" saltValue="XEojrKilJ9mc1/WwC6lYGQ==" spinCount="100000" sheet="1" objects="1" scenarios="1"/>
  <protectedRanges>
    <protectedRange sqref="I61:P61 I7:P15 I48:P59 I22:P30 I17:P20 I32:P46" name="Range1"/>
  </protectedRanges>
  <mergeCells count="18">
    <mergeCell ref="B47:P47"/>
    <mergeCell ref="B60:P60"/>
    <mergeCell ref="Q3:Q4"/>
    <mergeCell ref="R3:R4"/>
    <mergeCell ref="B6:P6"/>
    <mergeCell ref="B16:P16"/>
    <mergeCell ref="B21:P21"/>
    <mergeCell ref="B31:P31"/>
    <mergeCell ref="B1:O2"/>
    <mergeCell ref="P1:P2"/>
    <mergeCell ref="Q1:Q2"/>
    <mergeCell ref="R1:R2"/>
    <mergeCell ref="A3:A61"/>
    <mergeCell ref="B3:B4"/>
    <mergeCell ref="D3:D4"/>
    <mergeCell ref="E3:E4"/>
    <mergeCell ref="F3:F4"/>
    <mergeCell ref="I3:I4"/>
  </mergeCells>
  <conditionalFormatting sqref="B2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F8DD-0A0B-4ABD-8F45-AF2252D216A4}">
  <dimension ref="A1:AG62"/>
  <sheetViews>
    <sheetView zoomScale="70" zoomScaleNormal="70" workbookViewId="0">
      <pane xSplit="9" ySplit="4" topLeftCell="J11" activePane="bottomRight" state="frozen"/>
      <selection pane="topRight" activeCell="J1" sqref="J1"/>
      <selection pane="bottomLeft" activeCell="A5" sqref="A5"/>
      <selection pane="bottomRight" activeCell="B44" sqref="A44:XFD44"/>
    </sheetView>
  </sheetViews>
  <sheetFormatPr defaultRowHeight="15" x14ac:dyDescent="0.25"/>
  <cols>
    <col min="2" max="2" width="26.85546875" style="104" customWidth="1"/>
    <col min="3" max="3" width="14.85546875" hidden="1" customWidth="1"/>
    <col min="4" max="4" width="14.85546875" style="95" hidden="1" customWidth="1"/>
    <col min="5" max="5" width="10" hidden="1" customWidth="1"/>
    <col min="6" max="6" width="10.140625" style="63" hidden="1" customWidth="1"/>
    <col min="7" max="7" width="10.140625" hidden="1" customWidth="1"/>
    <col min="8" max="9" width="0" hidden="1" customWidth="1"/>
    <col min="32" max="32" width="13.85546875" customWidth="1"/>
    <col min="33" max="33" width="14.140625" customWidth="1"/>
  </cols>
  <sheetData>
    <row r="1" spans="1:33" ht="15" customHeight="1" x14ac:dyDescent="0.25">
      <c r="A1" s="1"/>
      <c r="B1" s="204" t="s">
        <v>148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0"/>
      <c r="AG1" s="202"/>
    </row>
    <row r="2" spans="1:33" ht="15" customHeight="1" thickBot="1" x14ac:dyDescent="0.3">
      <c r="A2" s="80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1"/>
      <c r="AG2" s="203"/>
    </row>
    <row r="3" spans="1:33" ht="15" customHeight="1" thickBot="1" x14ac:dyDescent="0.3">
      <c r="A3" s="193" t="s">
        <v>149</v>
      </c>
      <c r="B3" s="212" t="s">
        <v>0</v>
      </c>
      <c r="C3" s="3" t="s">
        <v>1</v>
      </c>
      <c r="D3" s="214" t="s">
        <v>2</v>
      </c>
      <c r="E3" s="216" t="s">
        <v>3</v>
      </c>
      <c r="F3" s="218" t="s">
        <v>4</v>
      </c>
      <c r="G3" s="4" t="s">
        <v>5</v>
      </c>
      <c r="H3" s="4" t="s">
        <v>5</v>
      </c>
      <c r="I3" s="206" t="s">
        <v>6</v>
      </c>
      <c r="J3" s="174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5"/>
      <c r="AF3" s="220" t="s">
        <v>150</v>
      </c>
      <c r="AG3" s="220" t="s">
        <v>159</v>
      </c>
    </row>
    <row r="4" spans="1:33" ht="15" customHeight="1" thickBot="1" x14ac:dyDescent="0.3">
      <c r="A4" s="194"/>
      <c r="B4" s="213"/>
      <c r="C4" s="6" t="s">
        <v>9</v>
      </c>
      <c r="D4" s="215"/>
      <c r="E4" s="217"/>
      <c r="F4" s="219"/>
      <c r="G4" s="7" t="s">
        <v>10</v>
      </c>
      <c r="H4" s="7" t="s">
        <v>11</v>
      </c>
      <c r="I4" s="207"/>
      <c r="J4" s="112" t="s">
        <v>113</v>
      </c>
      <c r="K4" s="112" t="s">
        <v>112</v>
      </c>
      <c r="L4" s="112" t="s">
        <v>145</v>
      </c>
      <c r="M4" s="112" t="s">
        <v>110</v>
      </c>
      <c r="N4" s="112" t="s">
        <v>109</v>
      </c>
      <c r="O4" s="112" t="s">
        <v>108</v>
      </c>
      <c r="P4" s="112" t="s">
        <v>107</v>
      </c>
      <c r="Q4" s="112" t="s">
        <v>106</v>
      </c>
      <c r="R4" s="112" t="s">
        <v>146</v>
      </c>
      <c r="S4" s="112" t="s">
        <v>104</v>
      </c>
      <c r="T4" s="112" t="s">
        <v>103</v>
      </c>
      <c r="U4" s="112" t="s">
        <v>102</v>
      </c>
      <c r="V4" s="112" t="s">
        <v>101</v>
      </c>
      <c r="W4" s="112" t="s">
        <v>100</v>
      </c>
      <c r="X4" s="112" t="s">
        <v>99</v>
      </c>
      <c r="Y4" s="112" t="s">
        <v>98</v>
      </c>
      <c r="Z4" s="112" t="s">
        <v>97</v>
      </c>
      <c r="AA4" s="112" t="s">
        <v>96</v>
      </c>
      <c r="AB4" s="112" t="s">
        <v>95</v>
      </c>
      <c r="AC4" s="112" t="s">
        <v>94</v>
      </c>
      <c r="AD4" s="113" t="s">
        <v>93</v>
      </c>
      <c r="AE4" s="173" t="s">
        <v>147</v>
      </c>
      <c r="AF4" s="221"/>
      <c r="AG4" s="221"/>
    </row>
    <row r="5" spans="1:33" ht="15" hidden="1" customHeight="1" thickBot="1" x14ac:dyDescent="0.3">
      <c r="A5" s="194"/>
      <c r="B5" s="105"/>
      <c r="C5" s="105"/>
      <c r="D5" s="106"/>
      <c r="E5" s="107"/>
      <c r="F5" s="108"/>
      <c r="G5" s="109"/>
      <c r="H5" s="10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110"/>
      <c r="AG5" s="111"/>
    </row>
    <row r="6" spans="1:33" ht="15" customHeight="1" thickBot="1" x14ac:dyDescent="0.3">
      <c r="A6" s="194"/>
      <c r="B6" s="208" t="s">
        <v>12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9"/>
      <c r="AG6" s="10"/>
    </row>
    <row r="7" spans="1:33" ht="15" customHeight="1" x14ac:dyDescent="0.25">
      <c r="A7" s="194"/>
      <c r="B7" s="96" t="s">
        <v>64</v>
      </c>
      <c r="C7" s="11">
        <f>VLOOKUP(B7,'Data &amp; Table'!A3:G59,2,FALSE)</f>
        <v>5429872</v>
      </c>
      <c r="D7" s="11" t="str">
        <f>VLOOKUP(B7,Table1[],3,FALSE)</f>
        <v>72/4 oz</v>
      </c>
      <c r="E7" s="12" t="s">
        <v>22</v>
      </c>
      <c r="F7" s="13">
        <f t="shared" ref="F7" si="0">SUM(H7/G7)</f>
        <v>0.1497222222222222</v>
      </c>
      <c r="G7" s="14">
        <f>VLOOKUP(B7,Table1[],5,FALSE)</f>
        <v>72</v>
      </c>
      <c r="H7" s="15">
        <f>VLOOKUP(B7,Table1[],4,FALSE)</f>
        <v>10.78</v>
      </c>
      <c r="I7" s="16"/>
      <c r="J7" s="17" t="str">
        <f>IF('2-A'!Q7=0,"",'2-A'!Q7)</f>
        <v/>
      </c>
      <c r="K7" s="18" t="str">
        <f>IF('3-C'!Q7=0,"",'3-C'!Q7)</f>
        <v/>
      </c>
      <c r="L7" s="19" t="str">
        <f>IF('4-ICU FL'!Q7=0,"",'4-ICU FL'!Q7)</f>
        <v/>
      </c>
      <c r="M7" s="20" t="str">
        <f>IF('4-A1'!Q7=0,"",'4-A1'!Q7)</f>
        <v/>
      </c>
      <c r="N7" s="19" t="str">
        <f>IF('4-A2'!Q7=0,"",'4-A2'!Q7)</f>
        <v/>
      </c>
      <c r="O7" s="20" t="str">
        <f>IF('4-C'!Q7=0,"",'4-C'!Q7)</f>
        <v/>
      </c>
      <c r="P7" s="17" t="str">
        <f>IF('4-D'!Q7=0,"",'4-D'!Q7)</f>
        <v/>
      </c>
      <c r="Q7" s="18" t="str">
        <f>IF('4-E'!Q7=0,"",'4-E'!Q7)</f>
        <v/>
      </c>
      <c r="R7" s="19" t="str">
        <f>IF('5-Library'!Q7=0,"",'5-Library'!Q7)</f>
        <v/>
      </c>
      <c r="S7" s="20" t="str">
        <f>IF('5-A'!Q7=0,"",'5-A'!Q7)</f>
        <v/>
      </c>
      <c r="T7" s="19" t="str">
        <f>IF('5-B'!Q7=0,"",'5-B'!Q7)</f>
        <v/>
      </c>
      <c r="U7" s="20" t="str">
        <f>IF('5-C1'!Q7=0,"",'5-C1'!Q7)</f>
        <v/>
      </c>
      <c r="V7" s="17" t="str">
        <f>IF('5-C2'!Q7=0,"",'5-C2'!Q7)</f>
        <v/>
      </c>
      <c r="W7" s="18" t="str">
        <f>IF('6-A'!Q7=0,"",'6-A'!Q7)</f>
        <v/>
      </c>
      <c r="X7" s="19" t="str">
        <f>IF('6-B'!Q7=0,"",'6-B'!Q7)</f>
        <v/>
      </c>
      <c r="Y7" s="20" t="str">
        <f>IF('6-C'!Q7=0,"",'6-C'!Q7)</f>
        <v/>
      </c>
      <c r="Z7" s="19" t="str">
        <f>IF('7-A'!Q7=0,"",'7-A'!Q7)</f>
        <v/>
      </c>
      <c r="AA7" s="20" t="str">
        <f>IF('7-B'!Q7=0,"",'7-B'!Q7)</f>
        <v/>
      </c>
      <c r="AB7" s="17" t="str">
        <f>IF('7-C'!Q7=0,"",'7-C'!Q7)</f>
        <v/>
      </c>
      <c r="AC7" s="18" t="str">
        <f>IF('7-D'!Q7=0,"",'7-D'!Q7)</f>
        <v/>
      </c>
      <c r="AD7" s="19" t="str">
        <f>IF(Dialysis!Q7=0,"",Dialysis!Q7)</f>
        <v/>
      </c>
      <c r="AE7" s="20" t="str">
        <f>IF('ER Obs'!Q7=0,"",'ER Obs'!Q7)</f>
        <v/>
      </c>
      <c r="AF7" s="21">
        <f t="shared" ref="AF7:AF15" si="1">SUM(J7:AE7)</f>
        <v>0</v>
      </c>
      <c r="AG7" s="22">
        <f t="shared" ref="AG7:AG15" si="2">SUM(AF7*F7)</f>
        <v>0</v>
      </c>
    </row>
    <row r="8" spans="1:33" ht="15" customHeight="1" x14ac:dyDescent="0.25">
      <c r="A8" s="194"/>
      <c r="B8" s="97" t="s">
        <v>63</v>
      </c>
      <c r="C8" s="11">
        <f>VLOOKUP(B8,'Data &amp; Table'!A4:G60,2,FALSE)</f>
        <v>6777684</v>
      </c>
      <c r="D8" s="11" t="str">
        <f>VLOOKUP(B8,Table1[],3,FALSE)</f>
        <v>72/4 oz</v>
      </c>
      <c r="E8" s="12" t="s">
        <v>22</v>
      </c>
      <c r="F8" s="23">
        <f>SUM(H8/G8)</f>
        <v>0.17486111111111111</v>
      </c>
      <c r="G8" s="14">
        <f>VLOOKUP(B8,Table1[],5,FALSE)</f>
        <v>72</v>
      </c>
      <c r="H8" s="15">
        <f>VLOOKUP(B8,Table1[],4,FALSE)</f>
        <v>12.59</v>
      </c>
      <c r="I8" s="24"/>
      <c r="J8" s="17" t="str">
        <f>IF('2-A'!Q8=0,"",'2-A'!Q8)</f>
        <v/>
      </c>
      <c r="K8" s="18" t="str">
        <f>IF('3-C'!Q8=0,"",'3-C'!Q8)</f>
        <v/>
      </c>
      <c r="L8" s="19" t="str">
        <f>IF('4-ICU FL'!Q8=0,"",'4-ICU FL'!Q8)</f>
        <v/>
      </c>
      <c r="M8" s="20" t="str">
        <f>IF('4-A1'!Q8=0,"",'4-A1'!Q8)</f>
        <v/>
      </c>
      <c r="N8" s="19" t="str">
        <f>IF('4-A2'!Q8=0,"",'4-A2'!Q8)</f>
        <v/>
      </c>
      <c r="O8" s="20" t="str">
        <f>IF('4-C'!Q8=0,"",'4-C'!Q8)</f>
        <v/>
      </c>
      <c r="P8" s="17" t="str">
        <f>IF('4-D'!Q8=0,"",'4-D'!Q8)</f>
        <v/>
      </c>
      <c r="Q8" s="18" t="str">
        <f>IF('4-E'!Q8=0,"",'4-E'!Q8)</f>
        <v/>
      </c>
      <c r="R8" s="19" t="str">
        <f>IF('5-Library'!Q8=0,"",'5-Library'!Q8)</f>
        <v/>
      </c>
      <c r="S8" s="20" t="str">
        <f>IF('5-A'!Q8=0,"",'5-A'!Q8)</f>
        <v/>
      </c>
      <c r="T8" s="19" t="str">
        <f>IF('5-B'!Q8=0,"",'5-B'!Q8)</f>
        <v/>
      </c>
      <c r="U8" s="20" t="str">
        <f>IF('5-C1'!Q8=0,"",'5-C1'!Q8)</f>
        <v/>
      </c>
      <c r="V8" s="17" t="str">
        <f>IF('5-C2'!Q8=0,"",'5-C2'!Q8)</f>
        <v/>
      </c>
      <c r="W8" s="18" t="str">
        <f>IF('6-A'!Q8=0,"",'6-A'!Q8)</f>
        <v/>
      </c>
      <c r="X8" s="19" t="str">
        <f>IF('6-B'!Q8=0,"",'6-B'!Q8)</f>
        <v/>
      </c>
      <c r="Y8" s="20" t="str">
        <f>IF('6-C'!Q8=0,"",'6-C'!Q8)</f>
        <v/>
      </c>
      <c r="Z8" s="19" t="str">
        <f>IF('7-A'!Q8=0,"",'7-A'!Q8)</f>
        <v/>
      </c>
      <c r="AA8" s="20" t="str">
        <f>IF('7-B'!Q8=0,"",'7-B'!Q8)</f>
        <v/>
      </c>
      <c r="AB8" s="17" t="str">
        <f>IF('7-C'!Q8=0,"",'7-C'!Q8)</f>
        <v/>
      </c>
      <c r="AC8" s="18" t="str">
        <f>IF('7-D'!Q8=0,"",'7-D'!Q8)</f>
        <v/>
      </c>
      <c r="AD8" s="19" t="str">
        <f>IF(Dialysis!Q8=0,"",Dialysis!Q8)</f>
        <v/>
      </c>
      <c r="AE8" s="20" t="str">
        <f>IF('ER Obs'!Q8=0,"",'ER Obs'!Q8)</f>
        <v/>
      </c>
      <c r="AF8" s="29">
        <f t="shared" si="1"/>
        <v>0</v>
      </c>
      <c r="AG8" s="30">
        <f t="shared" si="2"/>
        <v>0</v>
      </c>
    </row>
    <row r="9" spans="1:33" ht="15" customHeight="1" x14ac:dyDescent="0.25">
      <c r="A9" s="194"/>
      <c r="B9" s="97" t="s">
        <v>49</v>
      </c>
      <c r="C9" s="11">
        <f>VLOOKUP(B9,'Data &amp; Table'!A5:G61,2,FALSE)</f>
        <v>26051</v>
      </c>
      <c r="D9" s="11" t="str">
        <f>VLOOKUP(B9,Table1[],3,FALSE)</f>
        <v>50 ct</v>
      </c>
      <c r="E9" s="12" t="s">
        <v>22</v>
      </c>
      <c r="F9" s="23">
        <f t="shared" ref="F9:F15" si="3">SUM(H9/G9)</f>
        <v>0.25</v>
      </c>
      <c r="G9" s="14">
        <f>VLOOKUP(B9,Table1[],5,FALSE)</f>
        <v>50</v>
      </c>
      <c r="H9" s="15">
        <f>VLOOKUP(B9,Table1[],4,FALSE)</f>
        <v>12.5</v>
      </c>
      <c r="I9" s="24"/>
      <c r="J9" s="17" t="str">
        <f>IF('2-A'!Q9=0,"",'2-A'!Q9)</f>
        <v/>
      </c>
      <c r="K9" s="18" t="str">
        <f>IF('3-C'!Q9=0,"",'3-C'!Q9)</f>
        <v/>
      </c>
      <c r="L9" s="19" t="str">
        <f>IF('4-ICU FL'!Q9=0,"",'4-ICU FL'!Q9)</f>
        <v/>
      </c>
      <c r="M9" s="20" t="str">
        <f>IF('4-A1'!Q9=0,"",'4-A1'!Q9)</f>
        <v/>
      </c>
      <c r="N9" s="19" t="str">
        <f>IF('4-A2'!Q9=0,"",'4-A2'!Q9)</f>
        <v/>
      </c>
      <c r="O9" s="20" t="str">
        <f>IF('4-C'!Q9=0,"",'4-C'!Q9)</f>
        <v/>
      </c>
      <c r="P9" s="17" t="str">
        <f>IF('4-D'!Q9=0,"",'4-D'!Q9)</f>
        <v/>
      </c>
      <c r="Q9" s="18" t="str">
        <f>IF('4-E'!Q9=0,"",'4-E'!Q9)</f>
        <v/>
      </c>
      <c r="R9" s="19" t="str">
        <f>IF('5-Library'!Q9=0,"",'5-Library'!Q9)</f>
        <v/>
      </c>
      <c r="S9" s="20" t="str">
        <f>IF('5-A'!Q9=0,"",'5-A'!Q9)</f>
        <v/>
      </c>
      <c r="T9" s="19" t="str">
        <f>IF('5-B'!Q9=0,"",'5-B'!Q9)</f>
        <v/>
      </c>
      <c r="U9" s="20" t="str">
        <f>IF('5-C1'!Q9=0,"",'5-C1'!Q9)</f>
        <v/>
      </c>
      <c r="V9" s="17" t="str">
        <f>IF('5-C2'!Q9=0,"",'5-C2'!Q9)</f>
        <v/>
      </c>
      <c r="W9" s="18" t="str">
        <f>IF('6-A'!Q9=0,"",'6-A'!Q9)</f>
        <v/>
      </c>
      <c r="X9" s="19" t="str">
        <f>IF('6-B'!Q9=0,"",'6-B'!Q9)</f>
        <v/>
      </c>
      <c r="Y9" s="20" t="str">
        <f>IF('6-C'!Q9=0,"",'6-C'!Q9)</f>
        <v/>
      </c>
      <c r="Z9" s="19" t="str">
        <f>IF('7-A'!Q9=0,"",'7-A'!Q9)</f>
        <v/>
      </c>
      <c r="AA9" s="20" t="str">
        <f>IF('7-B'!Q9=0,"",'7-B'!Q9)</f>
        <v/>
      </c>
      <c r="AB9" s="17" t="str">
        <f>IF('7-C'!Q9=0,"",'7-C'!Q9)</f>
        <v/>
      </c>
      <c r="AC9" s="18" t="str">
        <f>IF('7-D'!Q9=0,"",'7-D'!Q9)</f>
        <v/>
      </c>
      <c r="AD9" s="19" t="str">
        <f>IF(Dialysis!Q9=0,"",Dialysis!Q9)</f>
        <v/>
      </c>
      <c r="AE9" s="20" t="str">
        <f>IF('ER Obs'!Q9=0,"",'ER Obs'!Q9)</f>
        <v/>
      </c>
      <c r="AF9" s="29">
        <f t="shared" si="1"/>
        <v>0</v>
      </c>
      <c r="AG9" s="30">
        <f t="shared" si="2"/>
        <v>0</v>
      </c>
    </row>
    <row r="10" spans="1:33" ht="15" customHeight="1" x14ac:dyDescent="0.25">
      <c r="A10" s="194"/>
      <c r="B10" s="97" t="s">
        <v>71</v>
      </c>
      <c r="C10" s="11">
        <f>VLOOKUP(B10,'Data &amp; Table'!A6:G62,2,FALSE)</f>
        <v>26068</v>
      </c>
      <c r="D10" s="11" t="str">
        <f>VLOOKUP(B10,Table1[],3,FALSE)</f>
        <v>50 ct</v>
      </c>
      <c r="E10" s="12" t="s">
        <v>22</v>
      </c>
      <c r="F10" s="23">
        <f t="shared" si="3"/>
        <v>0.24600000000000002</v>
      </c>
      <c r="G10" s="14">
        <f>VLOOKUP(B10,Table1[],5,FALSE)</f>
        <v>50</v>
      </c>
      <c r="H10" s="15">
        <f>VLOOKUP(B10,Table1[],4,FALSE)</f>
        <v>12.3</v>
      </c>
      <c r="I10" s="24"/>
      <c r="J10" s="17" t="str">
        <f>IF('2-A'!Q10=0,"",'2-A'!Q10)</f>
        <v/>
      </c>
      <c r="K10" s="18" t="str">
        <f>IF('3-C'!Q10=0,"",'3-C'!Q10)</f>
        <v/>
      </c>
      <c r="L10" s="19" t="str">
        <f>IF('4-ICU FL'!Q10=0,"",'4-ICU FL'!Q10)</f>
        <v/>
      </c>
      <c r="M10" s="20" t="str">
        <f>IF('4-A1'!Q10=0,"",'4-A1'!Q10)</f>
        <v/>
      </c>
      <c r="N10" s="19" t="str">
        <f>IF('4-A2'!Q10=0,"",'4-A2'!Q10)</f>
        <v/>
      </c>
      <c r="O10" s="20" t="str">
        <f>IF('4-C'!Q10=0,"",'4-C'!Q10)</f>
        <v/>
      </c>
      <c r="P10" s="17" t="str">
        <f>IF('4-D'!Q10=0,"",'4-D'!Q10)</f>
        <v/>
      </c>
      <c r="Q10" s="18" t="str">
        <f>IF('4-E'!Q10=0,"",'4-E'!Q10)</f>
        <v/>
      </c>
      <c r="R10" s="19" t="str">
        <f>IF('5-Library'!Q10=0,"",'5-Library'!Q10)</f>
        <v/>
      </c>
      <c r="S10" s="20" t="str">
        <f>IF('5-A'!Q10=0,"",'5-A'!Q10)</f>
        <v/>
      </c>
      <c r="T10" s="19" t="str">
        <f>IF('5-B'!Q10=0,"",'5-B'!Q10)</f>
        <v/>
      </c>
      <c r="U10" s="20" t="str">
        <f>IF('5-C1'!Q10=0,"",'5-C1'!Q10)</f>
        <v/>
      </c>
      <c r="V10" s="17" t="str">
        <f>IF('5-C2'!Q10=0,"",'5-C2'!Q10)</f>
        <v/>
      </c>
      <c r="W10" s="18" t="str">
        <f>IF('6-A'!Q10=0,"",'6-A'!Q10)</f>
        <v/>
      </c>
      <c r="X10" s="19" t="str">
        <f>IF('6-B'!Q10=0,"",'6-B'!Q10)</f>
        <v/>
      </c>
      <c r="Y10" s="20" t="str">
        <f>IF('6-C'!Q10=0,"",'6-C'!Q10)</f>
        <v/>
      </c>
      <c r="Z10" s="19" t="str">
        <f>IF('7-A'!Q10=0,"",'7-A'!Q10)</f>
        <v/>
      </c>
      <c r="AA10" s="20" t="str">
        <f>IF('7-B'!Q10=0,"",'7-B'!Q10)</f>
        <v/>
      </c>
      <c r="AB10" s="17" t="str">
        <f>IF('7-C'!Q10=0,"",'7-C'!Q10)</f>
        <v/>
      </c>
      <c r="AC10" s="18" t="str">
        <f>IF('7-D'!Q10=0,"",'7-D'!Q10)</f>
        <v/>
      </c>
      <c r="AD10" s="19" t="str">
        <f>IF(Dialysis!Q10=0,"",Dialysis!Q10)</f>
        <v/>
      </c>
      <c r="AE10" s="20" t="str">
        <f>IF('ER Obs'!Q10=0,"",'ER Obs'!Q10)</f>
        <v/>
      </c>
      <c r="AF10" s="29">
        <f t="shared" si="1"/>
        <v>0</v>
      </c>
      <c r="AG10" s="30">
        <f t="shared" si="2"/>
        <v>0</v>
      </c>
    </row>
    <row r="11" spans="1:33" ht="15" customHeight="1" x14ac:dyDescent="0.25">
      <c r="A11" s="194"/>
      <c r="B11" s="97" t="s">
        <v>56</v>
      </c>
      <c r="C11" s="11">
        <f>VLOOKUP(B11,'Data &amp; Table'!A7:G63,2,FALSE)</f>
        <v>3598703</v>
      </c>
      <c r="D11" s="11" t="str">
        <f>VLOOKUP(B11,Table1[],3,FALSE)</f>
        <v>48/8 oz</v>
      </c>
      <c r="E11" s="12" t="s">
        <v>22</v>
      </c>
      <c r="F11" s="23">
        <f t="shared" si="3"/>
        <v>0.26041666666666669</v>
      </c>
      <c r="G11" s="14">
        <f>VLOOKUP(B11,Table1[],5,FALSE)</f>
        <v>48</v>
      </c>
      <c r="H11" s="15">
        <f>VLOOKUP(B11,Table1[],4,FALSE)</f>
        <v>12.5</v>
      </c>
      <c r="I11" s="24"/>
      <c r="J11" s="17" t="str">
        <f>IF('2-A'!Q11=0,"",'2-A'!Q11)</f>
        <v/>
      </c>
      <c r="K11" s="18" t="str">
        <f>IF('3-C'!Q11=0,"",'3-C'!Q11)</f>
        <v/>
      </c>
      <c r="L11" s="19" t="str">
        <f>IF('4-ICU FL'!Q11=0,"",'4-ICU FL'!Q11)</f>
        <v/>
      </c>
      <c r="M11" s="20" t="str">
        <f>IF('4-A1'!Q11=0,"",'4-A1'!Q11)</f>
        <v/>
      </c>
      <c r="N11" s="19" t="str">
        <f>IF('4-A2'!Q11=0,"",'4-A2'!Q11)</f>
        <v/>
      </c>
      <c r="O11" s="20" t="str">
        <f>IF('4-C'!Q11=0,"",'4-C'!Q11)</f>
        <v/>
      </c>
      <c r="P11" s="17" t="str">
        <f>IF('4-D'!Q11=0,"",'4-D'!Q11)</f>
        <v/>
      </c>
      <c r="Q11" s="18" t="str">
        <f>IF('4-E'!Q11=0,"",'4-E'!Q11)</f>
        <v/>
      </c>
      <c r="R11" s="19" t="str">
        <f>IF('5-Library'!Q11=0,"",'5-Library'!Q11)</f>
        <v/>
      </c>
      <c r="S11" s="20" t="str">
        <f>IF('5-A'!Q11=0,"",'5-A'!Q11)</f>
        <v/>
      </c>
      <c r="T11" s="19" t="str">
        <f>IF('5-B'!Q11=0,"",'5-B'!Q11)</f>
        <v/>
      </c>
      <c r="U11" s="20" t="str">
        <f>IF('5-C1'!Q11=0,"",'5-C1'!Q11)</f>
        <v/>
      </c>
      <c r="V11" s="17" t="str">
        <f>IF('5-C2'!Q11=0,"",'5-C2'!Q11)</f>
        <v/>
      </c>
      <c r="W11" s="18" t="str">
        <f>IF('6-A'!Q11=0,"",'6-A'!Q11)</f>
        <v/>
      </c>
      <c r="X11" s="19" t="str">
        <f>IF('6-B'!Q11=0,"",'6-B'!Q11)</f>
        <v/>
      </c>
      <c r="Y11" s="20" t="str">
        <f>IF('6-C'!Q11=0,"",'6-C'!Q11)</f>
        <v/>
      </c>
      <c r="Z11" s="19" t="str">
        <f>IF('7-A'!Q11=0,"",'7-A'!Q11)</f>
        <v/>
      </c>
      <c r="AA11" s="20" t="str">
        <f>IF('7-B'!Q11=0,"",'7-B'!Q11)</f>
        <v/>
      </c>
      <c r="AB11" s="17" t="str">
        <f>IF('7-C'!Q11=0,"",'7-C'!Q11)</f>
        <v/>
      </c>
      <c r="AC11" s="18" t="str">
        <f>IF('7-D'!Q11=0,"",'7-D'!Q11)</f>
        <v/>
      </c>
      <c r="AD11" s="19" t="str">
        <f>IF(Dialysis!Q11=0,"",Dialysis!Q11)</f>
        <v/>
      </c>
      <c r="AE11" s="20" t="str">
        <f>IF('ER Obs'!Q11=0,"",'ER Obs'!Q11)</f>
        <v/>
      </c>
      <c r="AF11" s="29">
        <f t="shared" si="1"/>
        <v>0</v>
      </c>
      <c r="AG11" s="30">
        <f t="shared" si="2"/>
        <v>0</v>
      </c>
    </row>
    <row r="12" spans="1:33" ht="15" customHeight="1" x14ac:dyDescent="0.25">
      <c r="A12" s="194"/>
      <c r="B12" s="98" t="s">
        <v>76</v>
      </c>
      <c r="C12" s="11">
        <f>VLOOKUP(B12,'Data &amp; Table'!A8:G64,2,FALSE)</f>
        <v>3598737</v>
      </c>
      <c r="D12" s="11" t="str">
        <f>VLOOKUP(B12,Table1[],3,FALSE)</f>
        <v>48/8 oz</v>
      </c>
      <c r="E12" s="12" t="s">
        <v>22</v>
      </c>
      <c r="F12" s="23">
        <f t="shared" si="3"/>
        <v>0.26041666666666669</v>
      </c>
      <c r="G12" s="14">
        <f>VLOOKUP(B12,Table1[],5,FALSE)</f>
        <v>48</v>
      </c>
      <c r="H12" s="15">
        <f>VLOOKUP(B12,Table1[],4,FALSE)</f>
        <v>12.5</v>
      </c>
      <c r="I12" s="24"/>
      <c r="J12" s="17" t="str">
        <f>IF('2-A'!Q12=0,"",'2-A'!Q12)</f>
        <v/>
      </c>
      <c r="K12" s="18" t="str">
        <f>IF('3-C'!Q12=0,"",'3-C'!Q12)</f>
        <v/>
      </c>
      <c r="L12" s="19" t="str">
        <f>IF('4-ICU FL'!Q12=0,"",'4-ICU FL'!Q12)</f>
        <v/>
      </c>
      <c r="M12" s="20" t="str">
        <f>IF('4-A1'!Q12=0,"",'4-A1'!Q12)</f>
        <v/>
      </c>
      <c r="N12" s="19" t="str">
        <f>IF('4-A2'!Q12=0,"",'4-A2'!Q12)</f>
        <v/>
      </c>
      <c r="O12" s="20" t="str">
        <f>IF('4-C'!Q12=0,"",'4-C'!Q12)</f>
        <v/>
      </c>
      <c r="P12" s="17" t="str">
        <f>IF('4-D'!Q12=0,"",'4-D'!Q12)</f>
        <v/>
      </c>
      <c r="Q12" s="18" t="str">
        <f>IF('4-E'!Q12=0,"",'4-E'!Q12)</f>
        <v/>
      </c>
      <c r="R12" s="19" t="str">
        <f>IF('5-Library'!Q12=0,"",'5-Library'!Q12)</f>
        <v/>
      </c>
      <c r="S12" s="20" t="str">
        <f>IF('5-A'!Q12=0,"",'5-A'!Q12)</f>
        <v/>
      </c>
      <c r="T12" s="19" t="str">
        <f>IF('5-B'!Q12=0,"",'5-B'!Q12)</f>
        <v/>
      </c>
      <c r="U12" s="20" t="str">
        <f>IF('5-C1'!Q12=0,"",'5-C1'!Q12)</f>
        <v/>
      </c>
      <c r="V12" s="17" t="str">
        <f>IF('5-C2'!Q12=0,"",'5-C2'!Q12)</f>
        <v/>
      </c>
      <c r="W12" s="18" t="str">
        <f>IF('6-A'!Q12=0,"",'6-A'!Q12)</f>
        <v/>
      </c>
      <c r="X12" s="19" t="str">
        <f>IF('6-B'!Q12=0,"",'6-B'!Q12)</f>
        <v/>
      </c>
      <c r="Y12" s="20" t="str">
        <f>IF('6-C'!Q12=0,"",'6-C'!Q12)</f>
        <v/>
      </c>
      <c r="Z12" s="19" t="str">
        <f>IF('7-A'!Q12=0,"",'7-A'!Q12)</f>
        <v/>
      </c>
      <c r="AA12" s="20" t="str">
        <f>IF('7-B'!Q12=0,"",'7-B'!Q12)</f>
        <v/>
      </c>
      <c r="AB12" s="17" t="str">
        <f>IF('7-C'!Q12=0,"",'7-C'!Q12)</f>
        <v/>
      </c>
      <c r="AC12" s="18" t="str">
        <f>IF('7-D'!Q12=0,"",'7-D'!Q12)</f>
        <v/>
      </c>
      <c r="AD12" s="19" t="str">
        <f>IF(Dialysis!Q12=0,"",Dialysis!Q12)</f>
        <v/>
      </c>
      <c r="AE12" s="20" t="str">
        <f>IF('ER Obs'!Q12=0,"",'ER Obs'!Q12)</f>
        <v/>
      </c>
      <c r="AF12" s="29">
        <f t="shared" si="1"/>
        <v>0</v>
      </c>
      <c r="AG12" s="30">
        <f t="shared" si="2"/>
        <v>0</v>
      </c>
    </row>
    <row r="13" spans="1:33" ht="15" customHeight="1" x14ac:dyDescent="0.25">
      <c r="A13" s="194"/>
      <c r="B13" s="98" t="s">
        <v>58</v>
      </c>
      <c r="C13" s="11">
        <f>VLOOKUP(B13,'Data &amp; Table'!A9:G65,2,FALSE)</f>
        <v>1886316</v>
      </c>
      <c r="D13" s="11" t="str">
        <f>VLOOKUP(B13,Table1[],3,FALSE)</f>
        <v>6/28 ct</v>
      </c>
      <c r="E13" s="12" t="s">
        <v>22</v>
      </c>
      <c r="F13" s="23">
        <f t="shared" si="3"/>
        <v>0.10327380952380953</v>
      </c>
      <c r="G13" s="14">
        <f>VLOOKUP(B13,Table1[],5,FALSE)</f>
        <v>168</v>
      </c>
      <c r="H13" s="15">
        <f>VLOOKUP(B13,Table1[],4,FALSE)</f>
        <v>17.350000000000001</v>
      </c>
      <c r="I13" s="24"/>
      <c r="J13" s="17" t="str">
        <f>IF('2-A'!Q13=0,"",'2-A'!Q13)</f>
        <v/>
      </c>
      <c r="K13" s="18" t="str">
        <f>IF('3-C'!Q13=0,"",'3-C'!Q13)</f>
        <v/>
      </c>
      <c r="L13" s="19" t="str">
        <f>IF('4-ICU FL'!Q13=0,"",'4-ICU FL'!Q13)</f>
        <v/>
      </c>
      <c r="M13" s="20" t="str">
        <f>IF('4-A1'!Q13=0,"",'4-A1'!Q13)</f>
        <v/>
      </c>
      <c r="N13" s="19" t="str">
        <f>IF('4-A2'!Q13=0,"",'4-A2'!Q13)</f>
        <v/>
      </c>
      <c r="O13" s="20" t="str">
        <f>IF('4-C'!Q13=0,"",'4-C'!Q13)</f>
        <v/>
      </c>
      <c r="P13" s="17" t="str">
        <f>IF('4-D'!Q13=0,"",'4-D'!Q13)</f>
        <v/>
      </c>
      <c r="Q13" s="18" t="str">
        <f>IF('4-E'!Q13=0,"",'4-E'!Q13)</f>
        <v/>
      </c>
      <c r="R13" s="19" t="str">
        <f>IF('5-Library'!Q13=0,"",'5-Library'!Q13)</f>
        <v/>
      </c>
      <c r="S13" s="20" t="str">
        <f>IF('5-A'!Q13=0,"",'5-A'!Q13)</f>
        <v/>
      </c>
      <c r="T13" s="19" t="str">
        <f>IF('5-B'!Q13=0,"",'5-B'!Q13)</f>
        <v/>
      </c>
      <c r="U13" s="20" t="str">
        <f>IF('5-C1'!Q13=0,"",'5-C1'!Q13)</f>
        <v/>
      </c>
      <c r="V13" s="17" t="str">
        <f>IF('5-C2'!Q13=0,"",'5-C2'!Q13)</f>
        <v/>
      </c>
      <c r="W13" s="18" t="str">
        <f>IF('6-A'!Q13=0,"",'6-A'!Q13)</f>
        <v/>
      </c>
      <c r="X13" s="19" t="str">
        <f>IF('6-B'!Q13=0,"",'6-B'!Q13)</f>
        <v/>
      </c>
      <c r="Y13" s="20" t="str">
        <f>IF('6-C'!Q13=0,"",'6-C'!Q13)</f>
        <v/>
      </c>
      <c r="Z13" s="19" t="str">
        <f>IF('7-A'!Q13=0,"",'7-A'!Q13)</f>
        <v/>
      </c>
      <c r="AA13" s="20" t="str">
        <f>IF('7-B'!Q13=0,"",'7-B'!Q13)</f>
        <v/>
      </c>
      <c r="AB13" s="17" t="str">
        <f>IF('7-C'!Q13=0,"",'7-C'!Q13)</f>
        <v/>
      </c>
      <c r="AC13" s="18" t="str">
        <f>IF('7-D'!Q13=0,"",'7-D'!Q13)</f>
        <v/>
      </c>
      <c r="AD13" s="19" t="str">
        <f>IF(Dialysis!Q13=0,"",Dialysis!Q13)</f>
        <v/>
      </c>
      <c r="AE13" s="20" t="str">
        <f>IF('ER Obs'!Q13=0,"",'ER Obs'!Q13)</f>
        <v/>
      </c>
      <c r="AF13" s="29">
        <f t="shared" si="1"/>
        <v>0</v>
      </c>
      <c r="AG13" s="30">
        <f t="shared" si="2"/>
        <v>0</v>
      </c>
    </row>
    <row r="14" spans="1:33" ht="15" customHeight="1" x14ac:dyDescent="0.25">
      <c r="A14" s="194"/>
      <c r="B14" s="98" t="s">
        <v>59</v>
      </c>
      <c r="C14" s="11">
        <f>VLOOKUP(B14,'Data &amp; Table'!A10:G66,2,FALSE)</f>
        <v>4716920</v>
      </c>
      <c r="D14" s="11" t="str">
        <f>VLOOKUP(B14,Table1[],3,FALSE)</f>
        <v>6/28 ct</v>
      </c>
      <c r="E14" s="12" t="s">
        <v>22</v>
      </c>
      <c r="F14" s="23">
        <f t="shared" si="3"/>
        <v>0.10886904761904762</v>
      </c>
      <c r="G14" s="14">
        <f>VLOOKUP(B14,Table1[],5,FALSE)</f>
        <v>168</v>
      </c>
      <c r="H14" s="15">
        <f>VLOOKUP(B14,Table1[],4,FALSE)</f>
        <v>18.29</v>
      </c>
      <c r="I14" s="24"/>
      <c r="J14" s="17" t="str">
        <f>IF('2-A'!Q14=0,"",'2-A'!Q14)</f>
        <v/>
      </c>
      <c r="K14" s="18" t="str">
        <f>IF('3-C'!Q14=0,"",'3-C'!Q14)</f>
        <v/>
      </c>
      <c r="L14" s="19" t="str">
        <f>IF('4-ICU FL'!Q14=0,"",'4-ICU FL'!Q14)</f>
        <v/>
      </c>
      <c r="M14" s="20" t="str">
        <f>IF('4-A1'!Q14=0,"",'4-A1'!Q14)</f>
        <v/>
      </c>
      <c r="N14" s="19" t="str">
        <f>IF('4-A2'!Q14=0,"",'4-A2'!Q14)</f>
        <v/>
      </c>
      <c r="O14" s="20" t="str">
        <f>IF('4-C'!Q14=0,"",'4-C'!Q14)</f>
        <v/>
      </c>
      <c r="P14" s="17" t="str">
        <f>IF('4-D'!Q14=0,"",'4-D'!Q14)</f>
        <v/>
      </c>
      <c r="Q14" s="18" t="str">
        <f>IF('4-E'!Q14=0,"",'4-E'!Q14)</f>
        <v/>
      </c>
      <c r="R14" s="19" t="str">
        <f>IF('5-Library'!Q14=0,"",'5-Library'!Q14)</f>
        <v/>
      </c>
      <c r="S14" s="20" t="str">
        <f>IF('5-A'!Q14=0,"",'5-A'!Q14)</f>
        <v/>
      </c>
      <c r="T14" s="19" t="str">
        <f>IF('5-B'!Q14=0,"",'5-B'!Q14)</f>
        <v/>
      </c>
      <c r="U14" s="20" t="str">
        <f>IF('5-C1'!Q14=0,"",'5-C1'!Q14)</f>
        <v/>
      </c>
      <c r="V14" s="17" t="str">
        <f>IF('5-C2'!Q14=0,"",'5-C2'!Q14)</f>
        <v/>
      </c>
      <c r="W14" s="18" t="str">
        <f>IF('6-A'!Q14=0,"",'6-A'!Q14)</f>
        <v/>
      </c>
      <c r="X14" s="19" t="str">
        <f>IF('6-B'!Q14=0,"",'6-B'!Q14)</f>
        <v/>
      </c>
      <c r="Y14" s="20" t="str">
        <f>IF('6-C'!Q14=0,"",'6-C'!Q14)</f>
        <v/>
      </c>
      <c r="Z14" s="19" t="str">
        <f>IF('7-A'!Q14=0,"",'7-A'!Q14)</f>
        <v/>
      </c>
      <c r="AA14" s="20" t="str">
        <f>IF('7-B'!Q14=0,"",'7-B'!Q14)</f>
        <v/>
      </c>
      <c r="AB14" s="17" t="str">
        <f>IF('7-C'!Q14=0,"",'7-C'!Q14)</f>
        <v/>
      </c>
      <c r="AC14" s="18" t="str">
        <f>IF('7-D'!Q14=0,"",'7-D'!Q14)</f>
        <v/>
      </c>
      <c r="AD14" s="19" t="str">
        <f>IF(Dialysis!Q14=0,"",Dialysis!Q14)</f>
        <v/>
      </c>
      <c r="AE14" s="20" t="str">
        <f>IF('ER Obs'!Q14=0,"",'ER Obs'!Q14)</f>
        <v/>
      </c>
      <c r="AF14" s="29">
        <f t="shared" si="1"/>
        <v>0</v>
      </c>
      <c r="AG14" s="30">
        <f t="shared" si="2"/>
        <v>0</v>
      </c>
    </row>
    <row r="15" spans="1:33" ht="15" customHeight="1" thickBot="1" x14ac:dyDescent="0.3">
      <c r="A15" s="194"/>
      <c r="B15" s="114" t="s">
        <v>72</v>
      </c>
      <c r="C15" s="115">
        <f>VLOOKUP(B15,'Data &amp; Table'!A11:G67,2,FALSE)</f>
        <v>4046330</v>
      </c>
      <c r="D15" s="115" t="str">
        <f>VLOOKUP(B15,Table1[],3,FALSE)</f>
        <v>1000 ct</v>
      </c>
      <c r="E15" s="116" t="s">
        <v>22</v>
      </c>
      <c r="F15" s="31">
        <f t="shared" si="3"/>
        <v>3.8869999999999995E-2</v>
      </c>
      <c r="G15" s="117">
        <f>VLOOKUP(B15,Table1[],5,FALSE)</f>
        <v>1000</v>
      </c>
      <c r="H15" s="118">
        <f>VLOOKUP(B15,Table1[],4,FALSE)</f>
        <v>38.869999999999997</v>
      </c>
      <c r="I15" s="32"/>
      <c r="J15" s="121" t="str">
        <f>IF('2-A'!Q15=0,"",'2-A'!Q15)</f>
        <v/>
      </c>
      <c r="K15" s="122" t="str">
        <f>IF('3-C'!Q15=0,"",'3-C'!Q15)</f>
        <v/>
      </c>
      <c r="L15" s="119" t="str">
        <f>IF('4-ICU FL'!Q15=0,"",'4-ICU FL'!Q15)</f>
        <v/>
      </c>
      <c r="M15" s="120" t="str">
        <f>IF('4-A1'!Q15=0,"",'4-A1'!Q15)</f>
        <v/>
      </c>
      <c r="N15" s="119" t="str">
        <f>IF('4-A2'!Q15=0,"",'4-A2'!Q15)</f>
        <v/>
      </c>
      <c r="O15" s="120" t="str">
        <f>IF('4-C'!Q15=0,"",'4-C'!Q15)</f>
        <v/>
      </c>
      <c r="P15" s="121" t="str">
        <f>IF('4-D'!Q15=0,"",'4-D'!Q15)</f>
        <v/>
      </c>
      <c r="Q15" s="122" t="str">
        <f>IF('4-E'!Q15=0,"",'4-E'!Q15)</f>
        <v/>
      </c>
      <c r="R15" s="119" t="str">
        <f>IF('5-Library'!Q15=0,"",'5-Library'!Q15)</f>
        <v/>
      </c>
      <c r="S15" s="120" t="str">
        <f>IF('5-A'!Q15=0,"",'5-A'!Q15)</f>
        <v/>
      </c>
      <c r="T15" s="119" t="str">
        <f>IF('5-B'!Q15=0,"",'5-B'!Q15)</f>
        <v/>
      </c>
      <c r="U15" s="120" t="str">
        <f>IF('5-C1'!Q15=0,"",'5-C1'!Q15)</f>
        <v/>
      </c>
      <c r="V15" s="121" t="str">
        <f>IF('5-C2'!Q15=0,"",'5-C2'!Q15)</f>
        <v/>
      </c>
      <c r="W15" s="122" t="str">
        <f>IF('6-A'!Q15=0,"",'6-A'!Q15)</f>
        <v/>
      </c>
      <c r="X15" s="119" t="str">
        <f>IF('6-B'!Q15=0,"",'6-B'!Q15)</f>
        <v/>
      </c>
      <c r="Y15" s="120" t="str">
        <f>IF('6-C'!Q15=0,"",'6-C'!Q15)</f>
        <v/>
      </c>
      <c r="Z15" s="119" t="str">
        <f>IF('7-A'!Q15=0,"",'7-A'!Q15)</f>
        <v/>
      </c>
      <c r="AA15" s="120" t="str">
        <f>IF('7-B'!Q15=0,"",'7-B'!Q15)</f>
        <v/>
      </c>
      <c r="AB15" s="121" t="str">
        <f>IF('7-C'!Q15=0,"",'7-C'!Q15)</f>
        <v/>
      </c>
      <c r="AC15" s="122" t="str">
        <f>IF('7-D'!Q15=0,"",'7-D'!Q15)</f>
        <v/>
      </c>
      <c r="AD15" s="119" t="str">
        <f>IF(Dialysis!Q15=0,"",Dialysis!Q15)</f>
        <v/>
      </c>
      <c r="AE15" s="120" t="str">
        <f>IF('ER Obs'!Q15=0,"",'ER Obs'!Q15)</f>
        <v/>
      </c>
      <c r="AF15" s="36">
        <f t="shared" si="1"/>
        <v>0</v>
      </c>
      <c r="AG15" s="37">
        <f t="shared" si="2"/>
        <v>0</v>
      </c>
    </row>
    <row r="16" spans="1:33" ht="15" customHeight="1" thickBot="1" x14ac:dyDescent="0.3">
      <c r="A16" s="194"/>
      <c r="B16" s="208" t="s">
        <v>13</v>
      </c>
      <c r="C16" s="209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09"/>
      <c r="O16" s="209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10"/>
    </row>
    <row r="17" spans="1:33" ht="15" customHeight="1" x14ac:dyDescent="0.25">
      <c r="A17" s="194"/>
      <c r="B17" s="123" t="s">
        <v>54</v>
      </c>
      <c r="C17" s="39">
        <f>VLOOKUP(B17,'Data &amp; Table'!A3:G59,2,FALSE)</f>
        <v>7913403</v>
      </c>
      <c r="D17" s="11" t="str">
        <f>VLOOKUP(B17,Table1[],3,FALSE)</f>
        <v>8/10 ct</v>
      </c>
      <c r="E17" s="39" t="s">
        <v>22</v>
      </c>
      <c r="F17" s="13">
        <f>SUM(H17/G17)</f>
        <v>6.3312499999999998</v>
      </c>
      <c r="G17" s="40">
        <f>VLOOKUP(B17,Table1[],5,FALSE)</f>
        <v>8</v>
      </c>
      <c r="H17" s="41">
        <f>VLOOKUP(B17,Table1[],4,FALSE)</f>
        <v>50.65</v>
      </c>
      <c r="I17" s="42"/>
      <c r="J17" s="17" t="str">
        <f>IF('2-A'!Q17=0,"",'2-A'!Q17)</f>
        <v/>
      </c>
      <c r="K17" s="18" t="str">
        <f>IF('3-C'!Q17=0,"",'3-C'!Q17)</f>
        <v/>
      </c>
      <c r="L17" s="19" t="str">
        <f>IF('4-ICU FL'!Q17=0,"",'4-ICU FL'!Q17)</f>
        <v/>
      </c>
      <c r="M17" s="20" t="str">
        <f>IF('4-A1'!Q17=0,"",'4-A1'!Q17)</f>
        <v/>
      </c>
      <c r="N17" s="19" t="str">
        <f>IF('4-A2'!Q17=0,"",'4-A2'!Q17)</f>
        <v/>
      </c>
      <c r="O17" s="20" t="str">
        <f>IF('4-C'!Q17=0,"",'4-C'!Q17)</f>
        <v/>
      </c>
      <c r="P17" s="17" t="str">
        <f>IF('4-D'!Q17=0,"",'4-D'!Q17)</f>
        <v/>
      </c>
      <c r="Q17" s="18" t="str">
        <f>IF('4-E'!Q17=0,"",'4-E'!Q17)</f>
        <v/>
      </c>
      <c r="R17" s="19" t="str">
        <f>IF('5-Library'!Q17=0,"",'5-Library'!Q17)</f>
        <v/>
      </c>
      <c r="S17" s="20" t="str">
        <f>IF('5-A'!Q17=0,"",'5-A'!Q17)</f>
        <v/>
      </c>
      <c r="T17" s="19" t="str">
        <f>IF('5-B'!Q17=0,"",'5-B'!Q17)</f>
        <v/>
      </c>
      <c r="U17" s="20" t="str">
        <f>IF('5-C1'!Q17=0,"",'5-C1'!Q17)</f>
        <v/>
      </c>
      <c r="V17" s="17" t="str">
        <f>IF('5-C2'!Q17=0,"",'5-C2'!Q17)</f>
        <v/>
      </c>
      <c r="W17" s="18" t="str">
        <f>IF('6-A'!Q17=0,"",'6-A'!Q17)</f>
        <v/>
      </c>
      <c r="X17" s="19" t="str">
        <f>IF('6-B'!Q17=0,"",'6-B'!Q17)</f>
        <v/>
      </c>
      <c r="Y17" s="20" t="str">
        <f>IF('6-C'!Q17=0,"",'6-C'!Q17)</f>
        <v/>
      </c>
      <c r="Z17" s="19" t="str">
        <f>IF('7-A'!Q17=0,"",'7-A'!Q17)</f>
        <v/>
      </c>
      <c r="AA17" s="20" t="str">
        <f>IF('7-B'!Q17=0,"",'7-B'!Q17)</f>
        <v/>
      </c>
      <c r="AB17" s="17" t="str">
        <f>IF('7-C'!Q17=0,"",'7-C'!Q17)</f>
        <v/>
      </c>
      <c r="AC17" s="18" t="str">
        <f>IF('7-D'!Q17=0,"",'7-D'!Q17)</f>
        <v/>
      </c>
      <c r="AD17" s="19" t="str">
        <f>IF(Dialysis!Q17=0,"",Dialysis!Q17)</f>
        <v/>
      </c>
      <c r="AE17" s="20" t="str">
        <f>IF('ER Obs'!Q17=0,"",'ER Obs'!Q17)</f>
        <v/>
      </c>
      <c r="AF17" s="36">
        <f t="shared" ref="AF17:AF19" si="4">SUM(J17:AE17)</f>
        <v>0</v>
      </c>
      <c r="AG17" s="22">
        <f>SUM(AF17*F17)</f>
        <v>0</v>
      </c>
    </row>
    <row r="18" spans="1:33" ht="15" customHeight="1" x14ac:dyDescent="0.25">
      <c r="A18" s="194"/>
      <c r="B18" s="79" t="s">
        <v>53</v>
      </c>
      <c r="C18" s="39">
        <f>VLOOKUP(B18,'Data &amp; Table'!A4:G60,2,FALSE)</f>
        <v>7887268</v>
      </c>
      <c r="D18" s="11" t="str">
        <f>VLOOKUP(B18,Table1[],3,FALSE)</f>
        <v>16/10 ct</v>
      </c>
      <c r="E18" s="39" t="s">
        <v>22</v>
      </c>
      <c r="F18" s="23">
        <f t="shared" ref="F18:F20" si="5">SUM(H18/G18)</f>
        <v>5.3875000000000002</v>
      </c>
      <c r="G18" s="40">
        <f>VLOOKUP(B18,Table1[],5,FALSE)</f>
        <v>16</v>
      </c>
      <c r="H18" s="41">
        <f>VLOOKUP(B18,Table1[],4,FALSE)</f>
        <v>86.2</v>
      </c>
      <c r="I18" s="45"/>
      <c r="J18" s="17" t="str">
        <f>IF('2-A'!Q18=0,"",'2-A'!Q18)</f>
        <v/>
      </c>
      <c r="K18" s="18" t="str">
        <f>IF('3-C'!Q18=0,"",'3-C'!Q18)</f>
        <v/>
      </c>
      <c r="L18" s="19" t="str">
        <f>IF('4-ICU FL'!Q18=0,"",'4-ICU FL'!Q18)</f>
        <v/>
      </c>
      <c r="M18" s="20" t="str">
        <f>IF('4-A1'!Q18=0,"",'4-A1'!Q18)</f>
        <v/>
      </c>
      <c r="N18" s="19" t="str">
        <f>IF('4-A2'!Q18=0,"",'4-A2'!Q18)</f>
        <v/>
      </c>
      <c r="O18" s="20" t="str">
        <f>IF('4-C'!Q18=0,"",'4-C'!Q18)</f>
        <v/>
      </c>
      <c r="P18" s="17" t="str">
        <f>IF('4-D'!Q18=0,"",'4-D'!Q18)</f>
        <v/>
      </c>
      <c r="Q18" s="18" t="str">
        <f>IF('4-E'!Q18=0,"",'4-E'!Q18)</f>
        <v/>
      </c>
      <c r="R18" s="19" t="str">
        <f>IF('5-Library'!Q18=0,"",'5-Library'!Q18)</f>
        <v/>
      </c>
      <c r="S18" s="20" t="str">
        <f>IF('5-A'!Q18=0,"",'5-A'!Q18)</f>
        <v/>
      </c>
      <c r="T18" s="19" t="str">
        <f>IF('5-B'!Q18=0,"",'5-B'!Q18)</f>
        <v/>
      </c>
      <c r="U18" s="20" t="str">
        <f>IF('5-C1'!Q18=0,"",'5-C1'!Q18)</f>
        <v/>
      </c>
      <c r="V18" s="17" t="str">
        <f>IF('5-C2'!Q18=0,"",'5-C2'!Q18)</f>
        <v/>
      </c>
      <c r="W18" s="18" t="str">
        <f>IF('6-A'!Q18=0,"",'6-A'!Q18)</f>
        <v/>
      </c>
      <c r="X18" s="19" t="str">
        <f>IF('6-B'!Q18=0,"",'6-B'!Q18)</f>
        <v/>
      </c>
      <c r="Y18" s="20" t="str">
        <f>IF('6-C'!Q18=0,"",'6-C'!Q18)</f>
        <v/>
      </c>
      <c r="Z18" s="19" t="str">
        <f>IF('7-A'!Q18=0,"",'7-A'!Q18)</f>
        <v/>
      </c>
      <c r="AA18" s="20" t="str">
        <f>IF('7-B'!Q18=0,"",'7-B'!Q18)</f>
        <v/>
      </c>
      <c r="AB18" s="17" t="str">
        <f>IF('7-C'!Q18=0,"",'7-C'!Q18)</f>
        <v/>
      </c>
      <c r="AC18" s="18" t="str">
        <f>IF('7-D'!Q18=0,"",'7-D'!Q18)</f>
        <v/>
      </c>
      <c r="AD18" s="19" t="str">
        <f>IF(Dialysis!Q18=0,"",Dialysis!Q18)</f>
        <v/>
      </c>
      <c r="AE18" s="20" t="str">
        <f>IF('ER Obs'!Q18=0,"",'ER Obs'!Q18)</f>
        <v/>
      </c>
      <c r="AF18" s="36">
        <f t="shared" si="4"/>
        <v>0</v>
      </c>
      <c r="AG18" s="30">
        <f>SUM(AF18*F18)</f>
        <v>0</v>
      </c>
    </row>
    <row r="19" spans="1:33" ht="15" customHeight="1" x14ac:dyDescent="0.25">
      <c r="A19" s="194"/>
      <c r="B19" s="79" t="s">
        <v>77</v>
      </c>
      <c r="C19" s="39">
        <f>VLOOKUP(B19,'Data &amp; Table'!A5:G61,2,FALSE)</f>
        <v>2216045</v>
      </c>
      <c r="D19" s="11" t="str">
        <f>VLOOKUP(B19,Table1[],3,FALSE)</f>
        <v>2 ct</v>
      </c>
      <c r="E19" s="39" t="s">
        <v>22</v>
      </c>
      <c r="F19" s="23">
        <f t="shared" si="5"/>
        <v>34.340000000000003</v>
      </c>
      <c r="G19" s="40">
        <f>VLOOKUP(B19,Table1[],5,FALSE)</f>
        <v>2</v>
      </c>
      <c r="H19" s="41">
        <f>VLOOKUP(B19,Table1[],4,FALSE)</f>
        <v>68.680000000000007</v>
      </c>
      <c r="I19" s="45"/>
      <c r="J19" s="17" t="str">
        <f>IF('2-A'!Q19=0,"",'2-A'!Q19)</f>
        <v/>
      </c>
      <c r="K19" s="18" t="str">
        <f>IF('3-C'!Q19=0,"",'3-C'!Q19)</f>
        <v/>
      </c>
      <c r="L19" s="19" t="str">
        <f>IF('4-ICU FL'!Q19=0,"",'4-ICU FL'!Q19)</f>
        <v/>
      </c>
      <c r="M19" s="20" t="str">
        <f>IF('4-A1'!Q19=0,"",'4-A1'!Q19)</f>
        <v/>
      </c>
      <c r="N19" s="19" t="str">
        <f>IF('4-A2'!Q19=0,"",'4-A2'!Q19)</f>
        <v/>
      </c>
      <c r="O19" s="20" t="str">
        <f>IF('4-C'!Q19=0,"",'4-C'!Q19)</f>
        <v/>
      </c>
      <c r="P19" s="17" t="str">
        <f>IF('4-D'!Q19=0,"",'4-D'!Q19)</f>
        <v/>
      </c>
      <c r="Q19" s="18" t="str">
        <f>IF('4-E'!Q19=0,"",'4-E'!Q19)</f>
        <v/>
      </c>
      <c r="R19" s="19" t="str">
        <f>IF('5-Library'!Q19=0,"",'5-Library'!Q19)</f>
        <v/>
      </c>
      <c r="S19" s="20" t="str">
        <f>IF('5-A'!Q19=0,"",'5-A'!Q19)</f>
        <v/>
      </c>
      <c r="T19" s="19" t="str">
        <f>IF('5-B'!Q19=0,"",'5-B'!Q19)</f>
        <v/>
      </c>
      <c r="U19" s="20" t="str">
        <f>IF('5-C1'!Q19=0,"",'5-C1'!Q19)</f>
        <v/>
      </c>
      <c r="V19" s="17" t="str">
        <f>IF('5-C2'!Q19=0,"",'5-C2'!Q19)</f>
        <v/>
      </c>
      <c r="W19" s="18" t="str">
        <f>IF('6-A'!Q19=0,"",'6-A'!Q19)</f>
        <v/>
      </c>
      <c r="X19" s="19" t="str">
        <f>IF('6-B'!Q19=0,"",'6-B'!Q19)</f>
        <v/>
      </c>
      <c r="Y19" s="20" t="str">
        <f>IF('6-C'!Q19=0,"",'6-C'!Q19)</f>
        <v/>
      </c>
      <c r="Z19" s="19" t="str">
        <f>IF('7-A'!Q19=0,"",'7-A'!Q19)</f>
        <v/>
      </c>
      <c r="AA19" s="20" t="str">
        <f>IF('7-B'!Q19=0,"",'7-B'!Q19)</f>
        <v/>
      </c>
      <c r="AB19" s="17" t="str">
        <f>IF('7-C'!Q19=0,"",'7-C'!Q19)</f>
        <v/>
      </c>
      <c r="AC19" s="18" t="str">
        <f>IF('7-D'!Q19=0,"",'7-D'!Q19)</f>
        <v/>
      </c>
      <c r="AD19" s="19" t="str">
        <f>IF(Dialysis!Q19=0,"",Dialysis!Q19)</f>
        <v/>
      </c>
      <c r="AE19" s="20" t="str">
        <f>IF('ER Obs'!Q19=0,"",'ER Obs'!Q19)</f>
        <v/>
      </c>
      <c r="AF19" s="36">
        <f t="shared" si="4"/>
        <v>0</v>
      </c>
      <c r="AG19" s="30">
        <f>SUM(AF19*F19)</f>
        <v>0</v>
      </c>
    </row>
    <row r="20" spans="1:33" ht="15" customHeight="1" thickBot="1" x14ac:dyDescent="0.3">
      <c r="A20" s="194"/>
      <c r="B20" s="130" t="s">
        <v>78</v>
      </c>
      <c r="C20" s="131">
        <f>VLOOKUP(B20,'Data &amp; Table'!A6:G62,2,FALSE)</f>
        <v>2843104</v>
      </c>
      <c r="D20" s="115" t="str">
        <f>VLOOKUP(B20,Table1[],3,FALSE)</f>
        <v>2 ct</v>
      </c>
      <c r="E20" s="131" t="s">
        <v>22</v>
      </c>
      <c r="F20" s="31">
        <f t="shared" si="5"/>
        <v>34.93</v>
      </c>
      <c r="G20" s="132">
        <f>VLOOKUP(B20,Table1[],5,FALSE)</f>
        <v>2</v>
      </c>
      <c r="H20" s="133">
        <f>VLOOKUP(B20,Table1[],4,FALSE)</f>
        <v>69.86</v>
      </c>
      <c r="I20" s="48"/>
      <c r="J20" s="121" t="str">
        <f>IF('2-A'!Q20=0,"",'2-A'!Q20)</f>
        <v/>
      </c>
      <c r="K20" s="122" t="str">
        <f>IF('3-C'!Q20=0,"",'3-C'!Q20)</f>
        <v/>
      </c>
      <c r="L20" s="119" t="str">
        <f>IF('4-ICU FL'!Q20=0,"",'4-ICU FL'!Q20)</f>
        <v/>
      </c>
      <c r="M20" s="120" t="str">
        <f>IF('4-A1'!Q20=0,"",'4-A1'!Q20)</f>
        <v/>
      </c>
      <c r="N20" s="119" t="str">
        <f>IF('4-A2'!Q20=0,"",'4-A2'!Q20)</f>
        <v/>
      </c>
      <c r="O20" s="120" t="str">
        <f>IF('4-C'!Q20=0,"",'4-C'!Q20)</f>
        <v/>
      </c>
      <c r="P20" s="121" t="str">
        <f>IF('4-D'!Q20=0,"",'4-D'!Q20)</f>
        <v/>
      </c>
      <c r="Q20" s="122" t="str">
        <f>IF('4-E'!Q20=0,"",'4-E'!Q20)</f>
        <v/>
      </c>
      <c r="R20" s="119" t="str">
        <f>IF('5-Library'!Q20=0,"",'5-Library'!Q20)</f>
        <v/>
      </c>
      <c r="S20" s="120" t="str">
        <f>IF('5-A'!Q20=0,"",'5-A'!Q20)</f>
        <v/>
      </c>
      <c r="T20" s="119" t="str">
        <f>IF('5-B'!Q20=0,"",'5-B'!Q20)</f>
        <v/>
      </c>
      <c r="U20" s="120" t="str">
        <f>IF('5-C1'!Q20=0,"",'5-C1'!Q20)</f>
        <v/>
      </c>
      <c r="V20" s="121" t="str">
        <f>IF('5-C2'!Q20=0,"",'5-C2'!Q20)</f>
        <v/>
      </c>
      <c r="W20" s="122" t="str">
        <f>IF('6-A'!Q20=0,"",'6-A'!Q20)</f>
        <v/>
      </c>
      <c r="X20" s="119" t="str">
        <f>IF('6-B'!Q20=0,"",'6-B'!Q20)</f>
        <v/>
      </c>
      <c r="Y20" s="120" t="str">
        <f>IF('6-C'!Q20=0,"",'6-C'!Q20)</f>
        <v/>
      </c>
      <c r="Z20" s="119" t="str">
        <f>IF('7-A'!Q20=0,"",'7-A'!Q20)</f>
        <v/>
      </c>
      <c r="AA20" s="120" t="str">
        <f>IF('7-B'!Q20=0,"",'7-B'!Q20)</f>
        <v/>
      </c>
      <c r="AB20" s="121" t="str">
        <f>IF('7-C'!Q20=0,"",'7-C'!Q20)</f>
        <v/>
      </c>
      <c r="AC20" s="122" t="str">
        <f>IF('7-D'!Q20=0,"",'7-D'!Q20)</f>
        <v/>
      </c>
      <c r="AD20" s="119" t="str">
        <f>IF(Dialysis!Q20=0,"",Dialysis!Q20)</f>
        <v/>
      </c>
      <c r="AE20" s="120" t="str">
        <f>IF('ER Obs'!Q20=0,"",'ER Obs'!Q20)</f>
        <v/>
      </c>
      <c r="AF20" s="36">
        <f>SUM(J20:AE20)</f>
        <v>0</v>
      </c>
      <c r="AG20" s="37">
        <f>SUM(AF20*F20)</f>
        <v>0</v>
      </c>
    </row>
    <row r="21" spans="1:33" ht="15" customHeight="1" thickBot="1" x14ac:dyDescent="0.3">
      <c r="A21" s="194"/>
      <c r="B21" s="208" t="s">
        <v>79</v>
      </c>
      <c r="C21" s="209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09"/>
      <c r="AC21" s="209"/>
      <c r="AD21" s="209"/>
      <c r="AE21" s="209"/>
      <c r="AF21" s="209"/>
      <c r="AG21" s="210"/>
    </row>
    <row r="22" spans="1:33" ht="15" customHeight="1" x14ac:dyDescent="0.25">
      <c r="A22" s="194"/>
      <c r="B22" s="99" t="s">
        <v>62</v>
      </c>
      <c r="C22" s="50">
        <f>VLOOKUP(B22,'Data &amp; Table'!A3:G59,2,FALSE)</f>
        <v>7076126</v>
      </c>
      <c r="D22" s="93" t="str">
        <f>VLOOKUP(B22,Table1[],3,FALSE)</f>
        <v>72/4 oz</v>
      </c>
      <c r="E22" s="50" t="s">
        <v>22</v>
      </c>
      <c r="F22" s="51">
        <f>SUM(H22/G22)</f>
        <v>0.28611111111111115</v>
      </c>
      <c r="G22" s="52">
        <f>VLOOKUP(B22,Table1[],5,FALSE)</f>
        <v>72</v>
      </c>
      <c r="H22" s="53">
        <f>VLOOKUP(B22,Table1[],4,FALSE)</f>
        <v>20.6</v>
      </c>
      <c r="I22" s="42"/>
      <c r="J22" s="17" t="str">
        <f>IF('2-A'!Q22=0,"",'2-A'!Q22)</f>
        <v/>
      </c>
      <c r="K22" s="18" t="str">
        <f>IF('3-C'!Q22=0,"",'3-C'!Q22)</f>
        <v/>
      </c>
      <c r="L22" s="19" t="str">
        <f>IF('4-ICU FL'!Q22=0,"",'4-ICU FL'!Q22)</f>
        <v/>
      </c>
      <c r="M22" s="20" t="str">
        <f>IF('4-A1'!Q22=0,"",'4-A1'!Q22)</f>
        <v/>
      </c>
      <c r="N22" s="19" t="str">
        <f>IF('4-A2'!Q22=0,"",'4-A2'!Q22)</f>
        <v/>
      </c>
      <c r="O22" s="20" t="str">
        <f>IF('4-C'!Q22=0,"",'4-C'!Q22)</f>
        <v/>
      </c>
      <c r="P22" s="17" t="str">
        <f>IF('4-D'!Q22=0,"",'4-D'!Q22)</f>
        <v/>
      </c>
      <c r="Q22" s="18" t="str">
        <f>IF('4-E'!Q22=0,"",'4-E'!Q22)</f>
        <v/>
      </c>
      <c r="R22" s="19" t="str">
        <f>IF('5-Library'!Q22=0,"",'5-Library'!Q22)</f>
        <v/>
      </c>
      <c r="S22" s="20" t="str">
        <f>IF('5-A'!Q22=0,"",'5-A'!Q22)</f>
        <v/>
      </c>
      <c r="T22" s="19" t="str">
        <f>IF('5-B'!Q22=0,"",'5-B'!Q22)</f>
        <v/>
      </c>
      <c r="U22" s="20" t="str">
        <f>IF('5-C1'!Q22=0,"",'5-C1'!Q22)</f>
        <v/>
      </c>
      <c r="V22" s="17" t="str">
        <f>IF('5-C2'!Q22=0,"",'5-C2'!Q22)</f>
        <v/>
      </c>
      <c r="W22" s="18" t="str">
        <f>IF('6-A'!Q22=0,"",'6-A'!Q22)</f>
        <v/>
      </c>
      <c r="X22" s="19" t="str">
        <f>IF('6-B'!Q22=0,"",'6-B'!Q22)</f>
        <v/>
      </c>
      <c r="Y22" s="20" t="str">
        <f>IF('6-C'!Q22=0,"",'6-C'!Q22)</f>
        <v/>
      </c>
      <c r="Z22" s="19" t="str">
        <f>IF('7-A'!Q22=0,"",'7-A'!Q22)</f>
        <v/>
      </c>
      <c r="AA22" s="20" t="str">
        <f>IF('7-B'!Q22=0,"",'7-B'!Q22)</f>
        <v/>
      </c>
      <c r="AB22" s="17" t="str">
        <f>IF('7-C'!Q22=0,"",'7-C'!Q22)</f>
        <v/>
      </c>
      <c r="AC22" s="18" t="str">
        <f>IF('7-D'!Q22=0,"",'7-D'!Q22)</f>
        <v/>
      </c>
      <c r="AD22" s="19" t="str">
        <f>IF(Dialysis!Q22=0,"",Dialysis!Q22)</f>
        <v/>
      </c>
      <c r="AE22" s="20" t="str">
        <f>IF('ER Obs'!Q22=0,"",'ER Obs'!Q22)</f>
        <v/>
      </c>
      <c r="AF22" s="21">
        <f t="shared" ref="AF22:AF30" si="6">SUM(J22:AE22)</f>
        <v>0</v>
      </c>
      <c r="AG22" s="22">
        <f t="shared" ref="AG22:AG30" si="7">SUM(AF22*F22)</f>
        <v>0</v>
      </c>
    </row>
    <row r="23" spans="1:33" ht="15" customHeight="1" x14ac:dyDescent="0.25">
      <c r="A23" s="194"/>
      <c r="B23" s="100" t="s">
        <v>26</v>
      </c>
      <c r="C23" s="50">
        <f>VLOOKUP(B23,'Data &amp; Table'!A4:G60,2,FALSE)</f>
        <v>0</v>
      </c>
      <c r="D23" s="93" t="str">
        <f>VLOOKUP(B23,Table1[],3,FALSE)</f>
        <v>1 ea</v>
      </c>
      <c r="E23" s="50" t="s">
        <v>22</v>
      </c>
      <c r="F23" s="54">
        <f t="shared" ref="F23:F30" si="8">SUM(H23/G23)</f>
        <v>2.31</v>
      </c>
      <c r="G23" s="52">
        <f>VLOOKUP(B23,Table1[],5,FALSE)</f>
        <v>1</v>
      </c>
      <c r="H23" s="53">
        <f>VLOOKUP(B23,Table1[],4,FALSE)</f>
        <v>2.31</v>
      </c>
      <c r="I23" s="45"/>
      <c r="J23" s="17" t="str">
        <f>IF('2-A'!Q23=0,"",'2-A'!Q23)</f>
        <v/>
      </c>
      <c r="K23" s="18" t="str">
        <f>IF('3-C'!Q23=0,"",'3-C'!Q23)</f>
        <v/>
      </c>
      <c r="L23" s="19" t="str">
        <f>IF('4-ICU FL'!Q23=0,"",'4-ICU FL'!Q23)</f>
        <v/>
      </c>
      <c r="M23" s="20" t="str">
        <f>IF('4-A1'!Q23=0,"",'4-A1'!Q23)</f>
        <v/>
      </c>
      <c r="N23" s="19" t="str">
        <f>IF('4-A2'!Q23=0,"",'4-A2'!Q23)</f>
        <v/>
      </c>
      <c r="O23" s="20" t="str">
        <f>IF('4-C'!Q23=0,"",'4-C'!Q23)</f>
        <v/>
      </c>
      <c r="P23" s="17" t="str">
        <f>IF('4-D'!Q23=0,"",'4-D'!Q23)</f>
        <v/>
      </c>
      <c r="Q23" s="18" t="str">
        <f>IF('4-E'!Q23=0,"",'4-E'!Q23)</f>
        <v/>
      </c>
      <c r="R23" s="19" t="str">
        <f>IF('5-Library'!Q23=0,"",'5-Library'!Q23)</f>
        <v/>
      </c>
      <c r="S23" s="20" t="str">
        <f>IF('5-A'!Q23=0,"",'5-A'!Q23)</f>
        <v/>
      </c>
      <c r="T23" s="19" t="str">
        <f>IF('5-B'!Q23=0,"",'5-B'!Q23)</f>
        <v/>
      </c>
      <c r="U23" s="20" t="str">
        <f>IF('5-C1'!Q23=0,"",'5-C1'!Q23)</f>
        <v/>
      </c>
      <c r="V23" s="17" t="str">
        <f>IF('5-C2'!Q23=0,"",'5-C2'!Q23)</f>
        <v/>
      </c>
      <c r="W23" s="18" t="str">
        <f>IF('6-A'!Q23=0,"",'6-A'!Q23)</f>
        <v/>
      </c>
      <c r="X23" s="19" t="str">
        <f>IF('6-B'!Q23=0,"",'6-B'!Q23)</f>
        <v/>
      </c>
      <c r="Y23" s="20" t="str">
        <f>IF('6-C'!Q23=0,"",'6-C'!Q23)</f>
        <v/>
      </c>
      <c r="Z23" s="19" t="str">
        <f>IF('7-A'!Q23=0,"",'7-A'!Q23)</f>
        <v/>
      </c>
      <c r="AA23" s="20" t="str">
        <f>IF('7-B'!Q23=0,"",'7-B'!Q23)</f>
        <v/>
      </c>
      <c r="AB23" s="17" t="str">
        <f>IF('7-C'!Q23=0,"",'7-C'!Q23)</f>
        <v/>
      </c>
      <c r="AC23" s="18" t="str">
        <f>IF('7-D'!Q23=0,"",'7-D'!Q23)</f>
        <v/>
      </c>
      <c r="AD23" s="19" t="str">
        <f>IF(Dialysis!Q23=0,"",Dialysis!Q23)</f>
        <v/>
      </c>
      <c r="AE23" s="20" t="str">
        <f>IF('ER Obs'!Q23=0,"",'ER Obs'!Q23)</f>
        <v/>
      </c>
      <c r="AF23" s="29">
        <f t="shared" si="6"/>
        <v>0</v>
      </c>
      <c r="AG23" s="30">
        <f t="shared" si="7"/>
        <v>0</v>
      </c>
    </row>
    <row r="24" spans="1:33" ht="15" customHeight="1" x14ac:dyDescent="0.25">
      <c r="A24" s="194"/>
      <c r="B24" s="97" t="s">
        <v>36</v>
      </c>
      <c r="C24" s="50">
        <f>VLOOKUP(B24,'Data &amp; Table'!A5:G61,2,FALSE)</f>
        <v>3412410</v>
      </c>
      <c r="D24" s="93" t="str">
        <f>VLOOKUP(B24,Table1[],3,FALSE)</f>
        <v>48 ct</v>
      </c>
      <c r="E24" s="50" t="s">
        <v>22</v>
      </c>
      <c r="F24" s="54">
        <f t="shared" si="8"/>
        <v>0.32645833333333335</v>
      </c>
      <c r="G24" s="52">
        <f>VLOOKUP(B24,Table1[],5,FALSE)</f>
        <v>48</v>
      </c>
      <c r="H24" s="53">
        <f>VLOOKUP(B24,Table1[],4,FALSE)</f>
        <v>15.67</v>
      </c>
      <c r="I24" s="45"/>
      <c r="J24" s="17" t="str">
        <f>IF('2-A'!Q24=0,"",'2-A'!Q24)</f>
        <v/>
      </c>
      <c r="K24" s="18" t="str">
        <f>IF('3-C'!Q24=0,"",'3-C'!Q24)</f>
        <v/>
      </c>
      <c r="L24" s="19" t="str">
        <f>IF('4-ICU FL'!Q24=0,"",'4-ICU FL'!Q24)</f>
        <v/>
      </c>
      <c r="M24" s="20" t="str">
        <f>IF('4-A1'!Q24=0,"",'4-A1'!Q24)</f>
        <v/>
      </c>
      <c r="N24" s="19" t="str">
        <f>IF('4-A2'!Q24=0,"",'4-A2'!Q24)</f>
        <v/>
      </c>
      <c r="O24" s="20" t="str">
        <f>IF('4-C'!Q24=0,"",'4-C'!Q24)</f>
        <v/>
      </c>
      <c r="P24" s="17" t="str">
        <f>IF('4-D'!Q24=0,"",'4-D'!Q24)</f>
        <v/>
      </c>
      <c r="Q24" s="18" t="str">
        <f>IF('4-E'!Q24=0,"",'4-E'!Q24)</f>
        <v/>
      </c>
      <c r="R24" s="19" t="str">
        <f>IF('5-Library'!Q24=0,"",'5-Library'!Q24)</f>
        <v/>
      </c>
      <c r="S24" s="20" t="str">
        <f>IF('5-A'!Q24=0,"",'5-A'!Q24)</f>
        <v/>
      </c>
      <c r="T24" s="19" t="str">
        <f>IF('5-B'!Q24=0,"",'5-B'!Q24)</f>
        <v/>
      </c>
      <c r="U24" s="20" t="str">
        <f>IF('5-C1'!Q24=0,"",'5-C1'!Q24)</f>
        <v/>
      </c>
      <c r="V24" s="17" t="str">
        <f>IF('5-C2'!Q24=0,"",'5-C2'!Q24)</f>
        <v/>
      </c>
      <c r="W24" s="18" t="str">
        <f>IF('6-A'!Q24=0,"",'6-A'!Q24)</f>
        <v/>
      </c>
      <c r="X24" s="19" t="str">
        <f>IF('6-B'!Q24=0,"",'6-B'!Q24)</f>
        <v/>
      </c>
      <c r="Y24" s="20" t="str">
        <f>IF('6-C'!Q24=0,"",'6-C'!Q24)</f>
        <v/>
      </c>
      <c r="Z24" s="19" t="str">
        <f>IF('7-A'!Q24=0,"",'7-A'!Q24)</f>
        <v/>
      </c>
      <c r="AA24" s="20" t="str">
        <f>IF('7-B'!Q24=0,"",'7-B'!Q24)</f>
        <v/>
      </c>
      <c r="AB24" s="17" t="str">
        <f>IF('7-C'!Q24=0,"",'7-C'!Q24)</f>
        <v/>
      </c>
      <c r="AC24" s="18" t="str">
        <f>IF('7-D'!Q24=0,"",'7-D'!Q24)</f>
        <v/>
      </c>
      <c r="AD24" s="19" t="str">
        <f>IF(Dialysis!Q24=0,"",Dialysis!Q24)</f>
        <v/>
      </c>
      <c r="AE24" s="20" t="str">
        <f>IF('ER Obs'!Q24=0,"",'ER Obs'!Q24)</f>
        <v/>
      </c>
      <c r="AF24" s="29">
        <f t="shared" si="6"/>
        <v>0</v>
      </c>
      <c r="AG24" s="30">
        <f t="shared" si="7"/>
        <v>0</v>
      </c>
    </row>
    <row r="25" spans="1:33" ht="15" customHeight="1" x14ac:dyDescent="0.25">
      <c r="A25" s="194"/>
      <c r="B25" s="101" t="s">
        <v>68</v>
      </c>
      <c r="C25" s="50">
        <f>VLOOKUP(B25,'Data &amp; Table'!A6:G62,2,FALSE)</f>
        <v>6216725</v>
      </c>
      <c r="D25" s="93" t="str">
        <f>VLOOKUP(B25,Table1[],3,FALSE)</f>
        <v>48 ct</v>
      </c>
      <c r="E25" s="50" t="s">
        <v>22</v>
      </c>
      <c r="F25" s="54">
        <f t="shared" si="8"/>
        <v>0.36791666666666667</v>
      </c>
      <c r="G25" s="52">
        <f>VLOOKUP(B25,Table1[],5,FALSE)</f>
        <v>48</v>
      </c>
      <c r="H25" s="53">
        <f>VLOOKUP(B25,Table1[],4,FALSE)</f>
        <v>17.66</v>
      </c>
      <c r="I25" s="45"/>
      <c r="J25" s="17" t="str">
        <f>IF('2-A'!Q25=0,"",'2-A'!Q25)</f>
        <v/>
      </c>
      <c r="K25" s="18" t="str">
        <f>IF('3-C'!Q25=0,"",'3-C'!Q25)</f>
        <v/>
      </c>
      <c r="L25" s="19" t="str">
        <f>IF('4-ICU FL'!Q25=0,"",'4-ICU FL'!Q25)</f>
        <v/>
      </c>
      <c r="M25" s="20" t="str">
        <f>IF('4-A1'!Q25=0,"",'4-A1'!Q25)</f>
        <v/>
      </c>
      <c r="N25" s="19" t="str">
        <f>IF('4-A2'!Q25=0,"",'4-A2'!Q25)</f>
        <v/>
      </c>
      <c r="O25" s="20" t="str">
        <f>IF('4-C'!Q25=0,"",'4-C'!Q25)</f>
        <v/>
      </c>
      <c r="P25" s="17" t="str">
        <f>IF('4-D'!Q25=0,"",'4-D'!Q25)</f>
        <v/>
      </c>
      <c r="Q25" s="18" t="str">
        <f>IF('4-E'!Q25=0,"",'4-E'!Q25)</f>
        <v/>
      </c>
      <c r="R25" s="19" t="str">
        <f>IF('5-Library'!Q25=0,"",'5-Library'!Q25)</f>
        <v/>
      </c>
      <c r="S25" s="20" t="str">
        <f>IF('5-A'!Q25=0,"",'5-A'!Q25)</f>
        <v/>
      </c>
      <c r="T25" s="19" t="str">
        <f>IF('5-B'!Q25=0,"",'5-B'!Q25)</f>
        <v/>
      </c>
      <c r="U25" s="20" t="str">
        <f>IF('5-C1'!Q25=0,"",'5-C1'!Q25)</f>
        <v/>
      </c>
      <c r="V25" s="17" t="str">
        <f>IF('5-C2'!Q25=0,"",'5-C2'!Q25)</f>
        <v/>
      </c>
      <c r="W25" s="18" t="str">
        <f>IF('6-A'!Q25=0,"",'6-A'!Q25)</f>
        <v/>
      </c>
      <c r="X25" s="19" t="str">
        <f>IF('6-B'!Q25=0,"",'6-B'!Q25)</f>
        <v/>
      </c>
      <c r="Y25" s="20" t="str">
        <f>IF('6-C'!Q25=0,"",'6-C'!Q25)</f>
        <v/>
      </c>
      <c r="Z25" s="19" t="str">
        <f>IF('7-A'!Q25=0,"",'7-A'!Q25)</f>
        <v/>
      </c>
      <c r="AA25" s="20" t="str">
        <f>IF('7-B'!Q25=0,"",'7-B'!Q25)</f>
        <v/>
      </c>
      <c r="AB25" s="17" t="str">
        <f>IF('7-C'!Q25=0,"",'7-C'!Q25)</f>
        <v/>
      </c>
      <c r="AC25" s="18" t="str">
        <f>IF('7-D'!Q25=0,"",'7-D'!Q25)</f>
        <v/>
      </c>
      <c r="AD25" s="19" t="str">
        <f>IF(Dialysis!Q25=0,"",Dialysis!Q25)</f>
        <v/>
      </c>
      <c r="AE25" s="20" t="str">
        <f>IF('ER Obs'!Q25=0,"",'ER Obs'!Q25)</f>
        <v/>
      </c>
      <c r="AF25" s="29">
        <f t="shared" si="6"/>
        <v>0</v>
      </c>
      <c r="AG25" s="30">
        <f t="shared" si="7"/>
        <v>0</v>
      </c>
    </row>
    <row r="26" spans="1:33" ht="15" customHeight="1" x14ac:dyDescent="0.25">
      <c r="A26" s="194"/>
      <c r="B26" s="101" t="s">
        <v>70</v>
      </c>
      <c r="C26" s="50">
        <f>VLOOKUP(B26,'Data &amp; Table'!A7:G63,2,FALSE)</f>
        <v>6216709</v>
      </c>
      <c r="D26" s="93" t="str">
        <f>VLOOKUP(B26,Table1[],3,FALSE)</f>
        <v>48 ct</v>
      </c>
      <c r="E26" s="50" t="s">
        <v>22</v>
      </c>
      <c r="F26" s="54">
        <f t="shared" si="8"/>
        <v>0.36791666666666667</v>
      </c>
      <c r="G26" s="52">
        <f>VLOOKUP(B26,Table1[],5,FALSE)</f>
        <v>48</v>
      </c>
      <c r="H26" s="53">
        <f>VLOOKUP(B26,Table1[],4,FALSE)</f>
        <v>17.66</v>
      </c>
      <c r="I26" s="45"/>
      <c r="J26" s="17" t="str">
        <f>IF('2-A'!Q26=0,"",'2-A'!Q26)</f>
        <v/>
      </c>
      <c r="K26" s="18" t="str">
        <f>IF('3-C'!Q26=0,"",'3-C'!Q26)</f>
        <v/>
      </c>
      <c r="L26" s="19" t="str">
        <f>IF('4-ICU FL'!Q26=0,"",'4-ICU FL'!Q26)</f>
        <v/>
      </c>
      <c r="M26" s="20" t="str">
        <f>IF('4-A1'!Q26=0,"",'4-A1'!Q26)</f>
        <v/>
      </c>
      <c r="N26" s="19" t="str">
        <f>IF('4-A2'!Q26=0,"",'4-A2'!Q26)</f>
        <v/>
      </c>
      <c r="O26" s="20" t="str">
        <f>IF('4-C'!Q26=0,"",'4-C'!Q26)</f>
        <v/>
      </c>
      <c r="P26" s="17" t="str">
        <f>IF('4-D'!Q26=0,"",'4-D'!Q26)</f>
        <v/>
      </c>
      <c r="Q26" s="18" t="str">
        <f>IF('4-E'!Q26=0,"",'4-E'!Q26)</f>
        <v/>
      </c>
      <c r="R26" s="19" t="str">
        <f>IF('5-Library'!Q26=0,"",'5-Library'!Q26)</f>
        <v/>
      </c>
      <c r="S26" s="20" t="str">
        <f>IF('5-A'!Q26=0,"",'5-A'!Q26)</f>
        <v/>
      </c>
      <c r="T26" s="19" t="str">
        <f>IF('5-B'!Q26=0,"",'5-B'!Q26)</f>
        <v/>
      </c>
      <c r="U26" s="20" t="str">
        <f>IF('5-C1'!Q26=0,"",'5-C1'!Q26)</f>
        <v/>
      </c>
      <c r="V26" s="17" t="str">
        <f>IF('5-C2'!Q26=0,"",'5-C2'!Q26)</f>
        <v/>
      </c>
      <c r="W26" s="18" t="str">
        <f>IF('6-A'!Q26=0,"",'6-A'!Q26)</f>
        <v/>
      </c>
      <c r="X26" s="19" t="str">
        <f>IF('6-B'!Q26=0,"",'6-B'!Q26)</f>
        <v/>
      </c>
      <c r="Y26" s="20" t="str">
        <f>IF('6-C'!Q26=0,"",'6-C'!Q26)</f>
        <v/>
      </c>
      <c r="Z26" s="19" t="str">
        <f>IF('7-A'!Q26=0,"",'7-A'!Q26)</f>
        <v/>
      </c>
      <c r="AA26" s="20" t="str">
        <f>IF('7-B'!Q26=0,"",'7-B'!Q26)</f>
        <v/>
      </c>
      <c r="AB26" s="17" t="str">
        <f>IF('7-C'!Q26=0,"",'7-C'!Q26)</f>
        <v/>
      </c>
      <c r="AC26" s="18" t="str">
        <f>IF('7-D'!Q26=0,"",'7-D'!Q26)</f>
        <v/>
      </c>
      <c r="AD26" s="19" t="str">
        <f>IF(Dialysis!Q26=0,"",Dialysis!Q26)</f>
        <v/>
      </c>
      <c r="AE26" s="20" t="str">
        <f>IF('ER Obs'!Q26=0,"",'ER Obs'!Q26)</f>
        <v/>
      </c>
      <c r="AF26" s="29">
        <f t="shared" si="6"/>
        <v>0</v>
      </c>
      <c r="AG26" s="30">
        <f t="shared" si="7"/>
        <v>0</v>
      </c>
    </row>
    <row r="27" spans="1:33" ht="15" customHeight="1" x14ac:dyDescent="0.25">
      <c r="A27" s="194"/>
      <c r="B27" s="101" t="s">
        <v>69</v>
      </c>
      <c r="C27" s="50">
        <f>VLOOKUP(B27,'Data &amp; Table'!A8:G64,2,FALSE)</f>
        <v>0</v>
      </c>
      <c r="D27" s="93">
        <f>VLOOKUP(B27,Table1[],3,FALSE)</f>
        <v>0</v>
      </c>
      <c r="E27" s="50" t="s">
        <v>22</v>
      </c>
      <c r="F27" s="54">
        <f t="shared" si="8"/>
        <v>0.19</v>
      </c>
      <c r="G27" s="52">
        <f>VLOOKUP(B27,Table1[],5,FALSE)</f>
        <v>1</v>
      </c>
      <c r="H27" s="53">
        <f>VLOOKUP(B27,Table1[],4,FALSE)</f>
        <v>0.19</v>
      </c>
      <c r="I27" s="45"/>
      <c r="J27" s="17" t="str">
        <f>IF('2-A'!Q27=0,"",'2-A'!Q27)</f>
        <v/>
      </c>
      <c r="K27" s="18" t="str">
        <f>IF('3-C'!Q27=0,"",'3-C'!Q27)</f>
        <v/>
      </c>
      <c r="L27" s="19" t="str">
        <f>IF('4-ICU FL'!Q27=0,"",'4-ICU FL'!Q27)</f>
        <v/>
      </c>
      <c r="M27" s="20" t="str">
        <f>IF('4-A1'!Q27=0,"",'4-A1'!Q27)</f>
        <v/>
      </c>
      <c r="N27" s="19" t="str">
        <f>IF('4-A2'!Q27=0,"",'4-A2'!Q27)</f>
        <v/>
      </c>
      <c r="O27" s="20" t="str">
        <f>IF('4-C'!Q27=0,"",'4-C'!Q27)</f>
        <v/>
      </c>
      <c r="P27" s="17" t="str">
        <f>IF('4-D'!Q27=0,"",'4-D'!Q27)</f>
        <v/>
      </c>
      <c r="Q27" s="18" t="str">
        <f>IF('4-E'!Q27=0,"",'4-E'!Q27)</f>
        <v/>
      </c>
      <c r="R27" s="19" t="str">
        <f>IF('5-Library'!Q27=0,"",'5-Library'!Q27)</f>
        <v/>
      </c>
      <c r="S27" s="20" t="str">
        <f>IF('5-A'!Q27=0,"",'5-A'!Q27)</f>
        <v/>
      </c>
      <c r="T27" s="19" t="str">
        <f>IF('5-B'!Q27=0,"",'5-B'!Q27)</f>
        <v/>
      </c>
      <c r="U27" s="20" t="str">
        <f>IF('5-C1'!Q27=0,"",'5-C1'!Q27)</f>
        <v/>
      </c>
      <c r="V27" s="17" t="str">
        <f>IF('5-C2'!Q27=0,"",'5-C2'!Q27)</f>
        <v/>
      </c>
      <c r="W27" s="18" t="str">
        <f>IF('6-A'!Q27=0,"",'6-A'!Q27)</f>
        <v/>
      </c>
      <c r="X27" s="19" t="str">
        <f>IF('6-B'!Q27=0,"",'6-B'!Q27)</f>
        <v/>
      </c>
      <c r="Y27" s="20" t="str">
        <f>IF('6-C'!Q27=0,"",'6-C'!Q27)</f>
        <v/>
      </c>
      <c r="Z27" s="19" t="str">
        <f>IF('7-A'!Q27=0,"",'7-A'!Q27)</f>
        <v/>
      </c>
      <c r="AA27" s="20" t="str">
        <f>IF('7-B'!Q27=0,"",'7-B'!Q27)</f>
        <v/>
      </c>
      <c r="AB27" s="17" t="str">
        <f>IF('7-C'!Q27=0,"",'7-C'!Q27)</f>
        <v/>
      </c>
      <c r="AC27" s="18" t="str">
        <f>IF('7-D'!Q27=0,"",'7-D'!Q27)</f>
        <v/>
      </c>
      <c r="AD27" s="19" t="str">
        <f>IF(Dialysis!Q27=0,"",Dialysis!Q27)</f>
        <v/>
      </c>
      <c r="AE27" s="20" t="str">
        <f>IF('ER Obs'!Q27=0,"",'ER Obs'!Q27)</f>
        <v/>
      </c>
      <c r="AF27" s="29">
        <f t="shared" si="6"/>
        <v>0</v>
      </c>
      <c r="AG27" s="30">
        <f t="shared" si="7"/>
        <v>0</v>
      </c>
    </row>
    <row r="28" spans="1:33" ht="15" customHeight="1" x14ac:dyDescent="0.25">
      <c r="A28" s="194"/>
      <c r="B28" s="102" t="s">
        <v>43</v>
      </c>
      <c r="C28" s="50">
        <f>VLOOKUP(B28,'Data &amp; Table'!A9:G65,2,FALSE)</f>
        <v>1666163</v>
      </c>
      <c r="D28" s="93" t="str">
        <f>VLOOKUP(B28,Table1[],3,FALSE)</f>
        <v>48 ct</v>
      </c>
      <c r="E28" s="50" t="s">
        <v>22</v>
      </c>
      <c r="F28" s="54">
        <f t="shared" si="8"/>
        <v>0.31708333333333333</v>
      </c>
      <c r="G28" s="52">
        <f>VLOOKUP(B28,Table1[],5,FALSE)</f>
        <v>48</v>
      </c>
      <c r="H28" s="53">
        <f>VLOOKUP(B28,Table1[],4,FALSE)</f>
        <v>15.22</v>
      </c>
      <c r="I28" s="45"/>
      <c r="J28" s="17" t="str">
        <f>IF('2-A'!Q28=0,"",'2-A'!Q28)</f>
        <v/>
      </c>
      <c r="K28" s="18" t="str">
        <f>IF('3-C'!Q28=0,"",'3-C'!Q28)</f>
        <v/>
      </c>
      <c r="L28" s="19" t="str">
        <f>IF('4-ICU FL'!Q28=0,"",'4-ICU FL'!Q28)</f>
        <v/>
      </c>
      <c r="M28" s="20" t="str">
        <f>IF('4-A1'!Q28=0,"",'4-A1'!Q28)</f>
        <v/>
      </c>
      <c r="N28" s="19" t="str">
        <f>IF('4-A2'!Q28=0,"",'4-A2'!Q28)</f>
        <v/>
      </c>
      <c r="O28" s="20" t="str">
        <f>IF('4-C'!Q28=0,"",'4-C'!Q28)</f>
        <v/>
      </c>
      <c r="P28" s="17" t="str">
        <f>IF('4-D'!Q28=0,"",'4-D'!Q28)</f>
        <v/>
      </c>
      <c r="Q28" s="18" t="str">
        <f>IF('4-E'!Q28=0,"",'4-E'!Q28)</f>
        <v/>
      </c>
      <c r="R28" s="19" t="str">
        <f>IF('5-Library'!Q28=0,"",'5-Library'!Q28)</f>
        <v/>
      </c>
      <c r="S28" s="20" t="str">
        <f>IF('5-A'!Q28=0,"",'5-A'!Q28)</f>
        <v/>
      </c>
      <c r="T28" s="19" t="str">
        <f>IF('5-B'!Q28=0,"",'5-B'!Q28)</f>
        <v/>
      </c>
      <c r="U28" s="20" t="str">
        <f>IF('5-C1'!Q28=0,"",'5-C1'!Q28)</f>
        <v/>
      </c>
      <c r="V28" s="17" t="str">
        <f>IF('5-C2'!Q28=0,"",'5-C2'!Q28)</f>
        <v/>
      </c>
      <c r="W28" s="18" t="str">
        <f>IF('6-A'!Q28=0,"",'6-A'!Q28)</f>
        <v/>
      </c>
      <c r="X28" s="19" t="str">
        <f>IF('6-B'!Q28=0,"",'6-B'!Q28)</f>
        <v/>
      </c>
      <c r="Y28" s="20" t="str">
        <f>IF('6-C'!Q28=0,"",'6-C'!Q28)</f>
        <v/>
      </c>
      <c r="Z28" s="19" t="str">
        <f>IF('7-A'!Q28=0,"",'7-A'!Q28)</f>
        <v/>
      </c>
      <c r="AA28" s="20" t="str">
        <f>IF('7-B'!Q28=0,"",'7-B'!Q28)</f>
        <v/>
      </c>
      <c r="AB28" s="17" t="str">
        <f>IF('7-C'!Q28=0,"",'7-C'!Q28)</f>
        <v/>
      </c>
      <c r="AC28" s="18" t="str">
        <f>IF('7-D'!Q28=0,"",'7-D'!Q28)</f>
        <v/>
      </c>
      <c r="AD28" s="19" t="str">
        <f>IF(Dialysis!Q28=0,"",Dialysis!Q28)</f>
        <v/>
      </c>
      <c r="AE28" s="20" t="str">
        <f>IF('ER Obs'!Q28=0,"",'ER Obs'!Q28)</f>
        <v/>
      </c>
      <c r="AF28" s="29">
        <f t="shared" si="6"/>
        <v>0</v>
      </c>
      <c r="AG28" s="30">
        <f t="shared" si="7"/>
        <v>0</v>
      </c>
    </row>
    <row r="29" spans="1:33" ht="15" customHeight="1" x14ac:dyDescent="0.25">
      <c r="A29" s="194"/>
      <c r="B29" s="101" t="s">
        <v>47</v>
      </c>
      <c r="C29" s="50">
        <f>VLOOKUP(B29,'Data &amp; Table'!A10:G66,2,FALSE)</f>
        <v>0</v>
      </c>
      <c r="D29" s="93">
        <f>VLOOKUP(B29,Table1[],3,FALSE)</f>
        <v>0</v>
      </c>
      <c r="E29" s="50" t="s">
        <v>22</v>
      </c>
      <c r="F29" s="54">
        <f t="shared" si="8"/>
        <v>0.8</v>
      </c>
      <c r="G29" s="52">
        <f>VLOOKUP(B29,Table1[],5,FALSE)</f>
        <v>1</v>
      </c>
      <c r="H29" s="53">
        <f>VLOOKUP(B29,Table1[],4,FALSE)</f>
        <v>0.8</v>
      </c>
      <c r="I29" s="45"/>
      <c r="J29" s="17" t="str">
        <f>IF('2-A'!Q29=0,"",'2-A'!Q29)</f>
        <v/>
      </c>
      <c r="K29" s="18" t="str">
        <f>IF('3-C'!Q29=0,"",'3-C'!Q29)</f>
        <v/>
      </c>
      <c r="L29" s="19" t="str">
        <f>IF('4-ICU FL'!Q29=0,"",'4-ICU FL'!Q29)</f>
        <v/>
      </c>
      <c r="M29" s="20" t="str">
        <f>IF('4-A1'!Q29=0,"",'4-A1'!Q29)</f>
        <v/>
      </c>
      <c r="N29" s="19" t="str">
        <f>IF('4-A2'!Q29=0,"",'4-A2'!Q29)</f>
        <v/>
      </c>
      <c r="O29" s="20" t="str">
        <f>IF('4-C'!Q29=0,"",'4-C'!Q29)</f>
        <v/>
      </c>
      <c r="P29" s="17" t="str">
        <f>IF('4-D'!Q29=0,"",'4-D'!Q29)</f>
        <v/>
      </c>
      <c r="Q29" s="18" t="str">
        <f>IF('4-E'!Q29=0,"",'4-E'!Q29)</f>
        <v/>
      </c>
      <c r="R29" s="19" t="str">
        <f>IF('5-Library'!Q29=0,"",'5-Library'!Q29)</f>
        <v/>
      </c>
      <c r="S29" s="20" t="str">
        <f>IF('5-A'!Q29=0,"",'5-A'!Q29)</f>
        <v/>
      </c>
      <c r="T29" s="19" t="str">
        <f>IF('5-B'!Q29=0,"",'5-B'!Q29)</f>
        <v/>
      </c>
      <c r="U29" s="20" t="str">
        <f>IF('5-C1'!Q29=0,"",'5-C1'!Q29)</f>
        <v/>
      </c>
      <c r="V29" s="17" t="str">
        <f>IF('5-C2'!Q29=0,"",'5-C2'!Q29)</f>
        <v/>
      </c>
      <c r="W29" s="18" t="str">
        <f>IF('6-A'!Q29=0,"",'6-A'!Q29)</f>
        <v/>
      </c>
      <c r="X29" s="19" t="str">
        <f>IF('6-B'!Q29=0,"",'6-B'!Q29)</f>
        <v/>
      </c>
      <c r="Y29" s="20" t="str">
        <f>IF('6-C'!Q29=0,"",'6-C'!Q29)</f>
        <v/>
      </c>
      <c r="Z29" s="19" t="str">
        <f>IF('7-A'!Q29=0,"",'7-A'!Q29)</f>
        <v/>
      </c>
      <c r="AA29" s="20" t="str">
        <f>IF('7-B'!Q29=0,"",'7-B'!Q29)</f>
        <v/>
      </c>
      <c r="AB29" s="17" t="str">
        <f>IF('7-C'!Q29=0,"",'7-C'!Q29)</f>
        <v/>
      </c>
      <c r="AC29" s="18" t="str">
        <f>IF('7-D'!Q29=0,"",'7-D'!Q29)</f>
        <v/>
      </c>
      <c r="AD29" s="19" t="str">
        <f>IF(Dialysis!Q29=0,"",Dialysis!Q29)</f>
        <v/>
      </c>
      <c r="AE29" s="20" t="str">
        <f>IF('ER Obs'!Q29=0,"",'ER Obs'!Q29)</f>
        <v/>
      </c>
      <c r="AF29" s="29">
        <f t="shared" si="6"/>
        <v>0</v>
      </c>
      <c r="AG29" s="30">
        <f t="shared" si="7"/>
        <v>0</v>
      </c>
    </row>
    <row r="30" spans="1:33" ht="15" customHeight="1" thickBot="1" x14ac:dyDescent="0.3">
      <c r="A30" s="194"/>
      <c r="B30" s="124" t="s">
        <v>48</v>
      </c>
      <c r="C30" s="125">
        <f>VLOOKUP(B30,'Data &amp; Table'!A11:G67,2,FALSE)</f>
        <v>8759060</v>
      </c>
      <c r="D30" s="126" t="str">
        <f>VLOOKUP(B30,Table1[],3,FALSE)</f>
        <v>48 ct</v>
      </c>
      <c r="E30" s="125" t="s">
        <v>22</v>
      </c>
      <c r="F30" s="55">
        <f t="shared" si="8"/>
        <v>0.30437500000000001</v>
      </c>
      <c r="G30" s="127">
        <f>VLOOKUP(B30,Table1[],5,FALSE)</f>
        <v>48</v>
      </c>
      <c r="H30" s="128">
        <f>VLOOKUP(B30,Table1[],4,FALSE)</f>
        <v>14.61</v>
      </c>
      <c r="I30" s="48"/>
      <c r="J30" s="121" t="str">
        <f>IF('2-A'!Q30=0,"",'2-A'!Q30)</f>
        <v/>
      </c>
      <c r="K30" s="122" t="str">
        <f>IF('3-C'!Q30=0,"",'3-C'!Q30)</f>
        <v/>
      </c>
      <c r="L30" s="119" t="str">
        <f>IF('4-ICU FL'!Q30=0,"",'4-ICU FL'!Q30)</f>
        <v/>
      </c>
      <c r="M30" s="120" t="str">
        <f>IF('4-A1'!Q30=0,"",'4-A1'!Q30)</f>
        <v/>
      </c>
      <c r="N30" s="119" t="str">
        <f>IF('4-A2'!Q30=0,"",'4-A2'!Q30)</f>
        <v/>
      </c>
      <c r="O30" s="120" t="str">
        <f>IF('4-C'!Q30=0,"",'4-C'!Q30)</f>
        <v/>
      </c>
      <c r="P30" s="121" t="str">
        <f>IF('4-D'!Q30=0,"",'4-D'!Q30)</f>
        <v/>
      </c>
      <c r="Q30" s="122" t="str">
        <f>IF('4-E'!Q30=0,"",'4-E'!Q30)</f>
        <v/>
      </c>
      <c r="R30" s="119" t="str">
        <f>IF('5-Library'!Q30=0,"",'5-Library'!Q30)</f>
        <v/>
      </c>
      <c r="S30" s="120" t="str">
        <f>IF('5-A'!Q30=0,"",'5-A'!Q30)</f>
        <v/>
      </c>
      <c r="T30" s="119" t="str">
        <f>IF('5-B'!Q30=0,"",'5-B'!Q30)</f>
        <v/>
      </c>
      <c r="U30" s="120" t="str">
        <f>IF('5-C1'!Q30=0,"",'5-C1'!Q30)</f>
        <v/>
      </c>
      <c r="V30" s="121" t="str">
        <f>IF('5-C2'!Q30=0,"",'5-C2'!Q30)</f>
        <v/>
      </c>
      <c r="W30" s="122" t="str">
        <f>IF('6-A'!Q30=0,"",'6-A'!Q30)</f>
        <v/>
      </c>
      <c r="X30" s="119" t="str">
        <f>IF('6-B'!Q30=0,"",'6-B'!Q30)</f>
        <v/>
      </c>
      <c r="Y30" s="120" t="str">
        <f>IF('6-C'!Q30=0,"",'6-C'!Q30)</f>
        <v/>
      </c>
      <c r="Z30" s="119" t="str">
        <f>IF('7-A'!Q30=0,"",'7-A'!Q30)</f>
        <v/>
      </c>
      <c r="AA30" s="120" t="str">
        <f>IF('7-B'!Q30=0,"",'7-B'!Q30)</f>
        <v/>
      </c>
      <c r="AB30" s="121" t="str">
        <f>IF('7-C'!Q30=0,"",'7-C'!Q30)</f>
        <v/>
      </c>
      <c r="AC30" s="122" t="str">
        <f>IF('7-D'!Q30=0,"",'7-D'!Q30)</f>
        <v/>
      </c>
      <c r="AD30" s="119" t="str">
        <f>IF(Dialysis!Q30=0,"",Dialysis!Q30)</f>
        <v/>
      </c>
      <c r="AE30" s="120" t="str">
        <f>IF('ER Obs'!Q30=0,"",'ER Obs'!Q30)</f>
        <v/>
      </c>
      <c r="AF30" s="36">
        <f t="shared" si="6"/>
        <v>0</v>
      </c>
      <c r="AG30" s="37">
        <f t="shared" si="7"/>
        <v>0</v>
      </c>
    </row>
    <row r="31" spans="1:33" ht="15" customHeight="1" thickBot="1" x14ac:dyDescent="0.3">
      <c r="A31" s="194"/>
      <c r="B31" s="208" t="s">
        <v>14</v>
      </c>
      <c r="C31" s="209"/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09"/>
      <c r="O31" s="209"/>
      <c r="P31" s="209"/>
      <c r="Q31" s="209"/>
      <c r="R31" s="209"/>
      <c r="S31" s="209"/>
      <c r="T31" s="209"/>
      <c r="U31" s="209"/>
      <c r="V31" s="209"/>
      <c r="W31" s="209"/>
      <c r="X31" s="209"/>
      <c r="Y31" s="209"/>
      <c r="Z31" s="209"/>
      <c r="AA31" s="209"/>
      <c r="AB31" s="209"/>
      <c r="AC31" s="209"/>
      <c r="AD31" s="209"/>
      <c r="AE31" s="209"/>
      <c r="AF31" s="209"/>
      <c r="AG31" s="210"/>
    </row>
    <row r="32" spans="1:33" ht="15" customHeight="1" x14ac:dyDescent="0.25">
      <c r="A32" s="194"/>
      <c r="B32" s="129" t="s">
        <v>75</v>
      </c>
      <c r="C32" s="50">
        <f>VLOOKUP(B32,Table1[],2,FALSE)</f>
        <v>8328668</v>
      </c>
      <c r="D32" s="93" t="str">
        <f>VLOOKUP(B32,Table1[],3,FALSE)</f>
        <v>384 ct</v>
      </c>
      <c r="E32" s="50" t="s">
        <v>22</v>
      </c>
      <c r="F32" s="51">
        <f>SUM(H32/G32)</f>
        <v>3.3385416666666667E-2</v>
      </c>
      <c r="G32" s="56">
        <f>VLOOKUP(B32,Table1[],5,FALSE)</f>
        <v>384</v>
      </c>
      <c r="H32" s="53">
        <f>VLOOKUP(B32,Table1[],4,FALSE)</f>
        <v>12.82</v>
      </c>
      <c r="I32" s="42"/>
      <c r="J32" s="17" t="str">
        <f>IF('2-A'!Q32=0,"",'2-A'!Q32)</f>
        <v/>
      </c>
      <c r="K32" s="18" t="str">
        <f>IF('3-C'!Q32=0,"",'3-C'!Q32)</f>
        <v/>
      </c>
      <c r="L32" s="19" t="str">
        <f>IF('4-ICU FL'!Q32=0,"",'4-ICU FL'!Q32)</f>
        <v/>
      </c>
      <c r="M32" s="20" t="str">
        <f>IF('4-A1'!Q32=0,"",'4-A1'!Q32)</f>
        <v/>
      </c>
      <c r="N32" s="19" t="str">
        <f>IF('4-A2'!Q32=0,"",'4-A2'!Q32)</f>
        <v/>
      </c>
      <c r="O32" s="20" t="str">
        <f>IF('4-C'!Q32=0,"",'4-C'!Q32)</f>
        <v/>
      </c>
      <c r="P32" s="17" t="str">
        <f>IF('4-D'!Q32=0,"",'4-D'!Q32)</f>
        <v/>
      </c>
      <c r="Q32" s="18" t="str">
        <f>IF('4-E'!Q32=0,"",'4-E'!Q32)</f>
        <v/>
      </c>
      <c r="R32" s="19" t="str">
        <f>IF('5-Library'!Q32=0,"",'5-Library'!Q32)</f>
        <v/>
      </c>
      <c r="S32" s="20" t="str">
        <f>IF('5-A'!Q32=0,"",'5-A'!Q32)</f>
        <v/>
      </c>
      <c r="T32" s="19" t="str">
        <f>IF('5-B'!Q32=0,"",'5-B'!Q32)</f>
        <v/>
      </c>
      <c r="U32" s="20" t="str">
        <f>IF('5-C1'!Q32=0,"",'5-C1'!Q32)</f>
        <v/>
      </c>
      <c r="V32" s="17" t="str">
        <f>IF('5-C2'!Q32=0,"",'5-C2'!Q32)</f>
        <v/>
      </c>
      <c r="W32" s="18" t="str">
        <f>IF('6-A'!Q32=0,"",'6-A'!Q32)</f>
        <v/>
      </c>
      <c r="X32" s="19" t="str">
        <f>IF('6-B'!Q32=0,"",'6-B'!Q32)</f>
        <v/>
      </c>
      <c r="Y32" s="20" t="str">
        <f>IF('6-C'!Q32=0,"",'6-C'!Q32)</f>
        <v/>
      </c>
      <c r="Z32" s="19" t="str">
        <f>IF('7-A'!Q32=0,"",'7-A'!Q32)</f>
        <v/>
      </c>
      <c r="AA32" s="20" t="str">
        <f>IF('7-B'!Q32=0,"",'7-B'!Q32)</f>
        <v/>
      </c>
      <c r="AB32" s="17" t="str">
        <f>IF('7-C'!Q32=0,"",'7-C'!Q32)</f>
        <v/>
      </c>
      <c r="AC32" s="18" t="str">
        <f>IF('7-D'!Q32=0,"",'7-D'!Q32)</f>
        <v/>
      </c>
      <c r="AD32" s="19" t="str">
        <f>IF(Dialysis!Q32=0,"",Dialysis!Q32)</f>
        <v/>
      </c>
      <c r="AE32" s="20" t="str">
        <f>IF('ER Obs'!Q32=0,"",'ER Obs'!Q32)</f>
        <v/>
      </c>
      <c r="AF32" s="21">
        <f t="shared" ref="AF32:AF46" si="9">SUM(J32:AE32)</f>
        <v>0</v>
      </c>
      <c r="AG32" s="22">
        <f t="shared" ref="AG32:AG46" si="10">SUM(AF32*F32)</f>
        <v>0</v>
      </c>
    </row>
    <row r="33" spans="1:33" ht="15" customHeight="1" x14ac:dyDescent="0.25">
      <c r="A33" s="194"/>
      <c r="B33" s="102" t="s">
        <v>65</v>
      </c>
      <c r="C33" s="50">
        <f>VLOOKUP(B33,Table1[],2,FALSE)</f>
        <v>4053468</v>
      </c>
      <c r="D33" s="93" t="str">
        <f>VLOOKUP(B33,Table1[],3,FALSE)</f>
        <v>20/50 ct</v>
      </c>
      <c r="E33" s="50" t="s">
        <v>22</v>
      </c>
      <c r="F33" s="54">
        <f t="shared" ref="F33:F46" si="11">SUM(H33/G33)</f>
        <v>4.0600000000000004E-2</v>
      </c>
      <c r="G33" s="56">
        <f>VLOOKUP(B33,Table1[],5,FALSE)</f>
        <v>1000</v>
      </c>
      <c r="H33" s="53">
        <f>VLOOKUP(B33,Table1[],4,FALSE)</f>
        <v>40.6</v>
      </c>
      <c r="I33" s="45"/>
      <c r="J33" s="17" t="str">
        <f>IF('2-A'!Q33=0,"",'2-A'!Q33)</f>
        <v/>
      </c>
      <c r="K33" s="18" t="str">
        <f>IF('3-C'!Q33=0,"",'3-C'!Q33)</f>
        <v/>
      </c>
      <c r="L33" s="19" t="str">
        <f>IF('4-ICU FL'!Q33=0,"",'4-ICU FL'!Q33)</f>
        <v/>
      </c>
      <c r="M33" s="20" t="str">
        <f>IF('4-A1'!Q33=0,"",'4-A1'!Q33)</f>
        <v/>
      </c>
      <c r="N33" s="19" t="str">
        <f>IF('4-A2'!Q33=0,"",'4-A2'!Q33)</f>
        <v/>
      </c>
      <c r="O33" s="20" t="str">
        <f>IF('4-C'!Q33=0,"",'4-C'!Q33)</f>
        <v/>
      </c>
      <c r="P33" s="17" t="str">
        <f>IF('4-D'!Q33=0,"",'4-D'!Q33)</f>
        <v/>
      </c>
      <c r="Q33" s="18" t="str">
        <f>IF('4-E'!Q33=0,"",'4-E'!Q33)</f>
        <v/>
      </c>
      <c r="R33" s="19" t="str">
        <f>IF('5-Library'!Q33=0,"",'5-Library'!Q33)</f>
        <v/>
      </c>
      <c r="S33" s="20" t="str">
        <f>IF('5-A'!Q33=0,"",'5-A'!Q33)</f>
        <v/>
      </c>
      <c r="T33" s="19" t="str">
        <f>IF('5-B'!Q33=0,"",'5-B'!Q33)</f>
        <v/>
      </c>
      <c r="U33" s="20" t="str">
        <f>IF('5-C1'!Q33=0,"",'5-C1'!Q33)</f>
        <v/>
      </c>
      <c r="V33" s="17" t="str">
        <f>IF('5-C2'!Q33=0,"",'5-C2'!Q33)</f>
        <v/>
      </c>
      <c r="W33" s="18" t="str">
        <f>IF('6-A'!Q33=0,"",'6-A'!Q33)</f>
        <v/>
      </c>
      <c r="X33" s="19" t="str">
        <f>IF('6-B'!Q33=0,"",'6-B'!Q33)</f>
        <v/>
      </c>
      <c r="Y33" s="20" t="str">
        <f>IF('6-C'!Q33=0,"",'6-C'!Q33)</f>
        <v/>
      </c>
      <c r="Z33" s="19" t="str">
        <f>IF('7-A'!Q33=0,"",'7-A'!Q33)</f>
        <v/>
      </c>
      <c r="AA33" s="20" t="str">
        <f>IF('7-B'!Q33=0,"",'7-B'!Q33)</f>
        <v/>
      </c>
      <c r="AB33" s="17" t="str">
        <f>IF('7-C'!Q33=0,"",'7-C'!Q33)</f>
        <v/>
      </c>
      <c r="AC33" s="18" t="str">
        <f>IF('7-D'!Q33=0,"",'7-D'!Q33)</f>
        <v/>
      </c>
      <c r="AD33" s="19" t="str">
        <f>IF(Dialysis!Q33=0,"",Dialysis!Q33)</f>
        <v/>
      </c>
      <c r="AE33" s="20" t="str">
        <f>IF('ER Obs'!Q33=0,"",'ER Obs'!Q33)</f>
        <v/>
      </c>
      <c r="AF33" s="29">
        <f t="shared" si="9"/>
        <v>0</v>
      </c>
      <c r="AG33" s="30">
        <f t="shared" si="10"/>
        <v>0</v>
      </c>
    </row>
    <row r="34" spans="1:33" ht="15" customHeight="1" x14ac:dyDescent="0.25">
      <c r="A34" s="194"/>
      <c r="B34" s="102" t="s">
        <v>50</v>
      </c>
      <c r="C34" s="50">
        <f>VLOOKUP(B34,Table1[],2,FALSE)</f>
        <v>4695292</v>
      </c>
      <c r="D34" s="93" t="str">
        <f>VLOOKUP(B34,Table1[],3,FALSE)</f>
        <v>6/50 ct</v>
      </c>
      <c r="E34" s="50" t="s">
        <v>22</v>
      </c>
      <c r="F34" s="54">
        <f t="shared" si="11"/>
        <v>9.5966666666666658E-2</v>
      </c>
      <c r="G34" s="56">
        <f>VLOOKUP(B34,Table1[],5,FALSE)</f>
        <v>300</v>
      </c>
      <c r="H34" s="53">
        <f>VLOOKUP(B34,Table1[],4,FALSE)</f>
        <v>28.79</v>
      </c>
      <c r="I34" s="45"/>
      <c r="J34" s="17" t="str">
        <f>IF('2-A'!Q34=0,"",'2-A'!Q34)</f>
        <v/>
      </c>
      <c r="K34" s="18" t="str">
        <f>IF('3-C'!Q34=0,"",'3-C'!Q34)</f>
        <v/>
      </c>
      <c r="L34" s="19" t="str">
        <f>IF('4-ICU FL'!Q34=0,"",'4-ICU FL'!Q34)</f>
        <v/>
      </c>
      <c r="M34" s="20" t="str">
        <f>IF('4-A1'!Q34=0,"",'4-A1'!Q34)</f>
        <v/>
      </c>
      <c r="N34" s="19" t="str">
        <f>IF('4-A2'!Q34=0,"",'4-A2'!Q34)</f>
        <v/>
      </c>
      <c r="O34" s="20" t="str">
        <f>IF('4-C'!Q34=0,"",'4-C'!Q34)</f>
        <v/>
      </c>
      <c r="P34" s="17" t="str">
        <f>IF('4-D'!Q34=0,"",'4-D'!Q34)</f>
        <v/>
      </c>
      <c r="Q34" s="18" t="str">
        <f>IF('4-E'!Q34=0,"",'4-E'!Q34)</f>
        <v/>
      </c>
      <c r="R34" s="19" t="str">
        <f>IF('5-Library'!Q34=0,"",'5-Library'!Q34)</f>
        <v/>
      </c>
      <c r="S34" s="20" t="str">
        <f>IF('5-A'!Q34=0,"",'5-A'!Q34)</f>
        <v/>
      </c>
      <c r="T34" s="19" t="str">
        <f>IF('5-B'!Q34=0,"",'5-B'!Q34)</f>
        <v/>
      </c>
      <c r="U34" s="20" t="str">
        <f>IF('5-C1'!Q34=0,"",'5-C1'!Q34)</f>
        <v/>
      </c>
      <c r="V34" s="17" t="str">
        <f>IF('5-C2'!Q34=0,"",'5-C2'!Q34)</f>
        <v/>
      </c>
      <c r="W34" s="18" t="str">
        <f>IF('6-A'!Q34=0,"",'6-A'!Q34)</f>
        <v/>
      </c>
      <c r="X34" s="19" t="str">
        <f>IF('6-B'!Q34=0,"",'6-B'!Q34)</f>
        <v/>
      </c>
      <c r="Y34" s="20" t="str">
        <f>IF('6-C'!Q34=0,"",'6-C'!Q34)</f>
        <v/>
      </c>
      <c r="Z34" s="19" t="str">
        <f>IF('7-A'!Q34=0,"",'7-A'!Q34)</f>
        <v/>
      </c>
      <c r="AA34" s="20" t="str">
        <f>IF('7-B'!Q34=0,"",'7-B'!Q34)</f>
        <v/>
      </c>
      <c r="AB34" s="17" t="str">
        <f>IF('7-C'!Q34=0,"",'7-C'!Q34)</f>
        <v/>
      </c>
      <c r="AC34" s="18" t="str">
        <f>IF('7-D'!Q34=0,"",'7-D'!Q34)</f>
        <v/>
      </c>
      <c r="AD34" s="19" t="str">
        <f>IF(Dialysis!Q34=0,"",Dialysis!Q34)</f>
        <v/>
      </c>
      <c r="AE34" s="20" t="str">
        <f>IF('ER Obs'!Q34=0,"",'ER Obs'!Q34)</f>
        <v/>
      </c>
      <c r="AF34" s="29">
        <f t="shared" si="9"/>
        <v>0</v>
      </c>
      <c r="AG34" s="30">
        <f t="shared" si="10"/>
        <v>0</v>
      </c>
    </row>
    <row r="35" spans="1:33" ht="15" customHeight="1" x14ac:dyDescent="0.25">
      <c r="A35" s="194"/>
      <c r="B35" s="102" t="s">
        <v>60</v>
      </c>
      <c r="C35" s="50">
        <f>VLOOKUP(B35,Table1[],2,FALSE)</f>
        <v>6937445</v>
      </c>
      <c r="D35" s="93" t="str">
        <f>VLOOKUP(B35,Table1[],3,FALSE)</f>
        <v>200 ct</v>
      </c>
      <c r="E35" s="50" t="s">
        <v>22</v>
      </c>
      <c r="F35" s="54">
        <f t="shared" si="11"/>
        <v>7.4400000000000008E-2</v>
      </c>
      <c r="G35" s="56">
        <f>VLOOKUP(B35,Table1[],5,FALSE)</f>
        <v>200</v>
      </c>
      <c r="H35" s="53">
        <f>VLOOKUP(B35,Table1[],4,FALSE)</f>
        <v>14.88</v>
      </c>
      <c r="I35" s="45"/>
      <c r="J35" s="17" t="str">
        <f>IF('2-A'!Q35=0,"",'2-A'!Q35)</f>
        <v/>
      </c>
      <c r="K35" s="18" t="str">
        <f>IF('3-C'!Q35=0,"",'3-C'!Q35)</f>
        <v/>
      </c>
      <c r="L35" s="19" t="str">
        <f>IF('4-ICU FL'!Q35=0,"",'4-ICU FL'!Q35)</f>
        <v/>
      </c>
      <c r="M35" s="20" t="str">
        <f>IF('4-A1'!Q35=0,"",'4-A1'!Q35)</f>
        <v/>
      </c>
      <c r="N35" s="19" t="str">
        <f>IF('4-A2'!Q35=0,"",'4-A2'!Q35)</f>
        <v/>
      </c>
      <c r="O35" s="20" t="str">
        <f>IF('4-C'!Q35=0,"",'4-C'!Q35)</f>
        <v/>
      </c>
      <c r="P35" s="17" t="str">
        <f>IF('4-D'!Q35=0,"",'4-D'!Q35)</f>
        <v/>
      </c>
      <c r="Q35" s="18" t="str">
        <f>IF('4-E'!Q35=0,"",'4-E'!Q35)</f>
        <v/>
      </c>
      <c r="R35" s="19" t="str">
        <f>IF('5-Library'!Q35=0,"",'5-Library'!Q35)</f>
        <v/>
      </c>
      <c r="S35" s="20" t="str">
        <f>IF('5-A'!Q35=0,"",'5-A'!Q35)</f>
        <v/>
      </c>
      <c r="T35" s="19" t="str">
        <f>IF('5-B'!Q35=0,"",'5-B'!Q35)</f>
        <v/>
      </c>
      <c r="U35" s="20" t="str">
        <f>IF('5-C1'!Q35=0,"",'5-C1'!Q35)</f>
        <v/>
      </c>
      <c r="V35" s="17" t="str">
        <f>IF('5-C2'!Q35=0,"",'5-C2'!Q35)</f>
        <v/>
      </c>
      <c r="W35" s="18" t="str">
        <f>IF('6-A'!Q35=0,"",'6-A'!Q35)</f>
        <v/>
      </c>
      <c r="X35" s="19" t="str">
        <f>IF('6-B'!Q35=0,"",'6-B'!Q35)</f>
        <v/>
      </c>
      <c r="Y35" s="20" t="str">
        <f>IF('6-C'!Q35=0,"",'6-C'!Q35)</f>
        <v/>
      </c>
      <c r="Z35" s="19" t="str">
        <f>IF('7-A'!Q35=0,"",'7-A'!Q35)</f>
        <v/>
      </c>
      <c r="AA35" s="20" t="str">
        <f>IF('7-B'!Q35=0,"",'7-B'!Q35)</f>
        <v/>
      </c>
      <c r="AB35" s="17" t="str">
        <f>IF('7-C'!Q35=0,"",'7-C'!Q35)</f>
        <v/>
      </c>
      <c r="AC35" s="18" t="str">
        <f>IF('7-D'!Q35=0,"",'7-D'!Q35)</f>
        <v/>
      </c>
      <c r="AD35" s="19" t="str">
        <f>IF(Dialysis!Q35=0,"",Dialysis!Q35)</f>
        <v/>
      </c>
      <c r="AE35" s="20" t="str">
        <f>IF('ER Obs'!Q35=0,"",'ER Obs'!Q35)</f>
        <v/>
      </c>
      <c r="AF35" s="29">
        <f t="shared" si="9"/>
        <v>0</v>
      </c>
      <c r="AG35" s="30">
        <f t="shared" si="10"/>
        <v>0</v>
      </c>
    </row>
    <row r="36" spans="1:33" ht="15" customHeight="1" x14ac:dyDescent="0.25">
      <c r="A36" s="194"/>
      <c r="B36" s="102" t="s">
        <v>61</v>
      </c>
      <c r="C36" s="50">
        <f>VLOOKUP(B36,Table1[],2,FALSE)</f>
        <v>4136768</v>
      </c>
      <c r="D36" s="93" t="str">
        <f>VLOOKUP(B36,Table1[],3,FALSE)</f>
        <v>1000 ct</v>
      </c>
      <c r="E36" s="50" t="s">
        <v>22</v>
      </c>
      <c r="F36" s="54">
        <f t="shared" si="11"/>
        <v>2.3809999999999998E-2</v>
      </c>
      <c r="G36" s="56">
        <f>VLOOKUP(B36,Table1[],5,FALSE)</f>
        <v>1000</v>
      </c>
      <c r="H36" s="53">
        <f>VLOOKUP(B36,Table1[],4,FALSE)</f>
        <v>23.81</v>
      </c>
      <c r="I36" s="45"/>
      <c r="J36" s="17" t="str">
        <f>IF('2-A'!Q36=0,"",'2-A'!Q36)</f>
        <v/>
      </c>
      <c r="K36" s="18" t="str">
        <f>IF('3-C'!Q36=0,"",'3-C'!Q36)</f>
        <v/>
      </c>
      <c r="L36" s="19" t="str">
        <f>IF('4-ICU FL'!Q36=0,"",'4-ICU FL'!Q36)</f>
        <v/>
      </c>
      <c r="M36" s="20" t="str">
        <f>IF('4-A1'!Q36=0,"",'4-A1'!Q36)</f>
        <v/>
      </c>
      <c r="N36" s="19" t="str">
        <f>IF('4-A2'!Q36=0,"",'4-A2'!Q36)</f>
        <v/>
      </c>
      <c r="O36" s="20" t="str">
        <f>IF('4-C'!Q36=0,"",'4-C'!Q36)</f>
        <v/>
      </c>
      <c r="P36" s="17" t="str">
        <f>IF('4-D'!Q36=0,"",'4-D'!Q36)</f>
        <v/>
      </c>
      <c r="Q36" s="18" t="str">
        <f>IF('4-E'!Q36=0,"",'4-E'!Q36)</f>
        <v/>
      </c>
      <c r="R36" s="19" t="str">
        <f>IF('5-Library'!Q36=0,"",'5-Library'!Q36)</f>
        <v/>
      </c>
      <c r="S36" s="20" t="str">
        <f>IF('5-A'!Q36=0,"",'5-A'!Q36)</f>
        <v/>
      </c>
      <c r="T36" s="19" t="str">
        <f>IF('5-B'!Q36=0,"",'5-B'!Q36)</f>
        <v/>
      </c>
      <c r="U36" s="20" t="str">
        <f>IF('5-C1'!Q36=0,"",'5-C1'!Q36)</f>
        <v/>
      </c>
      <c r="V36" s="17" t="str">
        <f>IF('5-C2'!Q36=0,"",'5-C2'!Q36)</f>
        <v/>
      </c>
      <c r="W36" s="18" t="str">
        <f>IF('6-A'!Q36=0,"",'6-A'!Q36)</f>
        <v/>
      </c>
      <c r="X36" s="19" t="str">
        <f>IF('6-B'!Q36=0,"",'6-B'!Q36)</f>
        <v/>
      </c>
      <c r="Y36" s="20" t="str">
        <f>IF('6-C'!Q36=0,"",'6-C'!Q36)</f>
        <v/>
      </c>
      <c r="Z36" s="19" t="str">
        <f>IF('7-A'!Q36=0,"",'7-A'!Q36)</f>
        <v/>
      </c>
      <c r="AA36" s="20" t="str">
        <f>IF('7-B'!Q36=0,"",'7-B'!Q36)</f>
        <v/>
      </c>
      <c r="AB36" s="17" t="str">
        <f>IF('7-C'!Q36=0,"",'7-C'!Q36)</f>
        <v/>
      </c>
      <c r="AC36" s="18" t="str">
        <f>IF('7-D'!Q36=0,"",'7-D'!Q36)</f>
        <v/>
      </c>
      <c r="AD36" s="19" t="str">
        <f>IF(Dialysis!Q36=0,"",Dialysis!Q36)</f>
        <v/>
      </c>
      <c r="AE36" s="20" t="str">
        <f>IF('ER Obs'!Q36=0,"",'ER Obs'!Q36)</f>
        <v/>
      </c>
      <c r="AF36" s="29">
        <f t="shared" si="9"/>
        <v>0</v>
      </c>
      <c r="AG36" s="30">
        <f t="shared" si="10"/>
        <v>0</v>
      </c>
    </row>
    <row r="37" spans="1:33" ht="15" customHeight="1" x14ac:dyDescent="0.25">
      <c r="A37" s="194"/>
      <c r="B37" s="102" t="s">
        <v>80</v>
      </c>
      <c r="C37" s="50">
        <f>VLOOKUP(B37,Table1[],2,FALSE)</f>
        <v>7087133</v>
      </c>
      <c r="D37" s="93" t="str">
        <f>VLOOKUP(B37,Table1[],3,FALSE)</f>
        <v>200 ct</v>
      </c>
      <c r="E37" s="50" t="s">
        <v>22</v>
      </c>
      <c r="F37" s="54">
        <f t="shared" si="11"/>
        <v>0.17019999999999999</v>
      </c>
      <c r="G37" s="56">
        <f>VLOOKUP(B37,Table1[],5,FALSE)</f>
        <v>200</v>
      </c>
      <c r="H37" s="53">
        <f>VLOOKUP(B37,Table1[],4,FALSE)</f>
        <v>34.04</v>
      </c>
      <c r="I37" s="45"/>
      <c r="J37" s="17" t="str">
        <f>IF('2-A'!Q37=0,"",'2-A'!Q37)</f>
        <v/>
      </c>
      <c r="K37" s="18" t="str">
        <f>IF('3-C'!Q37=0,"",'3-C'!Q37)</f>
        <v/>
      </c>
      <c r="L37" s="19" t="str">
        <f>IF('4-ICU FL'!Q37=0,"",'4-ICU FL'!Q37)</f>
        <v/>
      </c>
      <c r="M37" s="20" t="str">
        <f>IF('4-A1'!Q37=0,"",'4-A1'!Q37)</f>
        <v/>
      </c>
      <c r="N37" s="19" t="str">
        <f>IF('4-A2'!Q37=0,"",'4-A2'!Q37)</f>
        <v/>
      </c>
      <c r="O37" s="20" t="str">
        <f>IF('4-C'!Q37=0,"",'4-C'!Q37)</f>
        <v/>
      </c>
      <c r="P37" s="17" t="str">
        <f>IF('4-D'!Q37=0,"",'4-D'!Q37)</f>
        <v/>
      </c>
      <c r="Q37" s="18" t="str">
        <f>IF('4-E'!Q37=0,"",'4-E'!Q37)</f>
        <v/>
      </c>
      <c r="R37" s="19" t="str">
        <f>IF('5-Library'!Q37=0,"",'5-Library'!Q37)</f>
        <v/>
      </c>
      <c r="S37" s="20" t="str">
        <f>IF('5-A'!Q37=0,"",'5-A'!Q37)</f>
        <v/>
      </c>
      <c r="T37" s="19" t="str">
        <f>IF('5-B'!Q37=0,"",'5-B'!Q37)</f>
        <v/>
      </c>
      <c r="U37" s="20" t="str">
        <f>IF('5-C1'!Q37=0,"",'5-C1'!Q37)</f>
        <v/>
      </c>
      <c r="V37" s="17" t="str">
        <f>IF('5-C2'!Q37=0,"",'5-C2'!Q37)</f>
        <v/>
      </c>
      <c r="W37" s="18" t="str">
        <f>IF('6-A'!Q37=0,"",'6-A'!Q37)</f>
        <v/>
      </c>
      <c r="X37" s="19" t="str">
        <f>IF('6-B'!Q37=0,"",'6-B'!Q37)</f>
        <v/>
      </c>
      <c r="Y37" s="20" t="str">
        <f>IF('6-C'!Q37=0,"",'6-C'!Q37)</f>
        <v/>
      </c>
      <c r="Z37" s="19" t="str">
        <f>IF('7-A'!Q37=0,"",'7-A'!Q37)</f>
        <v/>
      </c>
      <c r="AA37" s="20" t="str">
        <f>IF('7-B'!Q37=0,"",'7-B'!Q37)</f>
        <v/>
      </c>
      <c r="AB37" s="17" t="str">
        <f>IF('7-C'!Q37=0,"",'7-C'!Q37)</f>
        <v/>
      </c>
      <c r="AC37" s="18" t="str">
        <f>IF('7-D'!Q37=0,"",'7-D'!Q37)</f>
        <v/>
      </c>
      <c r="AD37" s="19" t="str">
        <f>IF(Dialysis!Q37=0,"",Dialysis!Q37)</f>
        <v/>
      </c>
      <c r="AE37" s="20" t="str">
        <f>IF('ER Obs'!Q37=0,"",'ER Obs'!Q37)</f>
        <v/>
      </c>
      <c r="AF37" s="29">
        <f t="shared" si="9"/>
        <v>0</v>
      </c>
      <c r="AG37" s="30">
        <f t="shared" si="10"/>
        <v>0</v>
      </c>
    </row>
    <row r="38" spans="1:33" ht="15" customHeight="1" x14ac:dyDescent="0.25">
      <c r="A38" s="194"/>
      <c r="B38" s="102" t="s">
        <v>81</v>
      </c>
      <c r="C38" s="50">
        <f>VLOOKUP(B38,Table1[],2,FALSE)</f>
        <v>4879710</v>
      </c>
      <c r="D38" s="93" t="str">
        <f>VLOOKUP(B38,Table1[],3,FALSE)</f>
        <v>2000 ct</v>
      </c>
      <c r="E38" s="50" t="s">
        <v>22</v>
      </c>
      <c r="F38" s="54">
        <f t="shared" si="11"/>
        <v>6.13E-3</v>
      </c>
      <c r="G38" s="56">
        <f>VLOOKUP(B38,Table1[],5,FALSE)</f>
        <v>2000</v>
      </c>
      <c r="H38" s="53">
        <f>VLOOKUP(B38,Table1[],4,FALSE)</f>
        <v>12.26</v>
      </c>
      <c r="I38" s="45"/>
      <c r="J38" s="17" t="str">
        <f>IF('2-A'!Q38=0,"",'2-A'!Q38)</f>
        <v/>
      </c>
      <c r="K38" s="18" t="str">
        <f>IF('3-C'!Q38=0,"",'3-C'!Q38)</f>
        <v/>
      </c>
      <c r="L38" s="19" t="str">
        <f>IF('4-ICU FL'!Q38=0,"",'4-ICU FL'!Q38)</f>
        <v/>
      </c>
      <c r="M38" s="20" t="str">
        <f>IF('4-A1'!Q38=0,"",'4-A1'!Q38)</f>
        <v/>
      </c>
      <c r="N38" s="19" t="str">
        <f>IF('4-A2'!Q38=0,"",'4-A2'!Q38)</f>
        <v/>
      </c>
      <c r="O38" s="20" t="str">
        <f>IF('4-C'!Q38=0,"",'4-C'!Q38)</f>
        <v/>
      </c>
      <c r="P38" s="17" t="str">
        <f>IF('4-D'!Q38=0,"",'4-D'!Q38)</f>
        <v/>
      </c>
      <c r="Q38" s="18" t="str">
        <f>IF('4-E'!Q38=0,"",'4-E'!Q38)</f>
        <v/>
      </c>
      <c r="R38" s="19" t="str">
        <f>IF('5-Library'!Q38=0,"",'5-Library'!Q38)</f>
        <v/>
      </c>
      <c r="S38" s="20" t="str">
        <f>IF('5-A'!Q38=0,"",'5-A'!Q38)</f>
        <v/>
      </c>
      <c r="T38" s="19" t="str">
        <f>IF('5-B'!Q38=0,"",'5-B'!Q38)</f>
        <v/>
      </c>
      <c r="U38" s="20" t="str">
        <f>IF('5-C1'!Q38=0,"",'5-C1'!Q38)</f>
        <v/>
      </c>
      <c r="V38" s="17" t="str">
        <f>IF('5-C2'!Q38=0,"",'5-C2'!Q38)</f>
        <v/>
      </c>
      <c r="W38" s="18" t="str">
        <f>IF('6-A'!Q38=0,"",'6-A'!Q38)</f>
        <v/>
      </c>
      <c r="X38" s="19" t="str">
        <f>IF('6-B'!Q38=0,"",'6-B'!Q38)</f>
        <v/>
      </c>
      <c r="Y38" s="20" t="str">
        <f>IF('6-C'!Q38=0,"",'6-C'!Q38)</f>
        <v/>
      </c>
      <c r="Z38" s="19" t="str">
        <f>IF('7-A'!Q38=0,"",'7-A'!Q38)</f>
        <v/>
      </c>
      <c r="AA38" s="20" t="str">
        <f>IF('7-B'!Q38=0,"",'7-B'!Q38)</f>
        <v/>
      </c>
      <c r="AB38" s="17" t="str">
        <f>IF('7-C'!Q38=0,"",'7-C'!Q38)</f>
        <v/>
      </c>
      <c r="AC38" s="18" t="str">
        <f>IF('7-D'!Q38=0,"",'7-D'!Q38)</f>
        <v/>
      </c>
      <c r="AD38" s="19" t="str">
        <f>IF(Dialysis!Q38=0,"",Dialysis!Q38)</f>
        <v/>
      </c>
      <c r="AE38" s="20" t="str">
        <f>IF('ER Obs'!Q38=0,"",'ER Obs'!Q38)</f>
        <v/>
      </c>
      <c r="AF38" s="29">
        <f t="shared" si="9"/>
        <v>0</v>
      </c>
      <c r="AG38" s="30">
        <f t="shared" si="10"/>
        <v>0</v>
      </c>
    </row>
    <row r="39" spans="1:33" ht="15" customHeight="1" x14ac:dyDescent="0.25">
      <c r="A39" s="194"/>
      <c r="B39" s="102" t="s">
        <v>82</v>
      </c>
      <c r="C39" s="50">
        <f>VLOOKUP(B39,Table1[],2,FALSE)</f>
        <v>6735138</v>
      </c>
      <c r="D39" s="93" t="str">
        <f>VLOOKUP(B39,Table1[],3,FALSE)</f>
        <v>200 ct</v>
      </c>
      <c r="E39" s="50" t="s">
        <v>22</v>
      </c>
      <c r="F39" s="54">
        <f t="shared" si="11"/>
        <v>6.9749999999999993E-2</v>
      </c>
      <c r="G39" s="56">
        <f>VLOOKUP(B39,Table1[],5,FALSE)</f>
        <v>200</v>
      </c>
      <c r="H39" s="53">
        <f>VLOOKUP(B39,Table1[],4,FALSE)</f>
        <v>13.95</v>
      </c>
      <c r="I39" s="45"/>
      <c r="J39" s="17" t="str">
        <f>IF('2-A'!Q39=0,"",'2-A'!Q39)</f>
        <v/>
      </c>
      <c r="K39" s="18" t="str">
        <f>IF('3-C'!Q39=0,"",'3-C'!Q39)</f>
        <v/>
      </c>
      <c r="L39" s="19" t="str">
        <f>IF('4-ICU FL'!Q39=0,"",'4-ICU FL'!Q39)</f>
        <v/>
      </c>
      <c r="M39" s="20" t="str">
        <f>IF('4-A1'!Q39=0,"",'4-A1'!Q39)</f>
        <v/>
      </c>
      <c r="N39" s="19" t="str">
        <f>IF('4-A2'!Q39=0,"",'4-A2'!Q39)</f>
        <v/>
      </c>
      <c r="O39" s="20" t="str">
        <f>IF('4-C'!Q39=0,"",'4-C'!Q39)</f>
        <v/>
      </c>
      <c r="P39" s="17" t="str">
        <f>IF('4-D'!Q39=0,"",'4-D'!Q39)</f>
        <v/>
      </c>
      <c r="Q39" s="18" t="str">
        <f>IF('4-E'!Q39=0,"",'4-E'!Q39)</f>
        <v/>
      </c>
      <c r="R39" s="19" t="str">
        <f>IF('5-Library'!Q39=0,"",'5-Library'!Q39)</f>
        <v/>
      </c>
      <c r="S39" s="20" t="str">
        <f>IF('5-A'!Q39=0,"",'5-A'!Q39)</f>
        <v/>
      </c>
      <c r="T39" s="19" t="str">
        <f>IF('5-B'!Q39=0,"",'5-B'!Q39)</f>
        <v/>
      </c>
      <c r="U39" s="20" t="str">
        <f>IF('5-C1'!Q39=0,"",'5-C1'!Q39)</f>
        <v/>
      </c>
      <c r="V39" s="17" t="str">
        <f>IF('5-C2'!Q39=0,"",'5-C2'!Q39)</f>
        <v/>
      </c>
      <c r="W39" s="18" t="str">
        <f>IF('6-A'!Q39=0,"",'6-A'!Q39)</f>
        <v/>
      </c>
      <c r="X39" s="19" t="str">
        <f>IF('6-B'!Q39=0,"",'6-B'!Q39)</f>
        <v/>
      </c>
      <c r="Y39" s="20" t="str">
        <f>IF('6-C'!Q39=0,"",'6-C'!Q39)</f>
        <v/>
      </c>
      <c r="Z39" s="19" t="str">
        <f>IF('7-A'!Q39=0,"",'7-A'!Q39)</f>
        <v/>
      </c>
      <c r="AA39" s="20" t="str">
        <f>IF('7-B'!Q39=0,"",'7-B'!Q39)</f>
        <v/>
      </c>
      <c r="AB39" s="17" t="str">
        <f>IF('7-C'!Q39=0,"",'7-C'!Q39)</f>
        <v/>
      </c>
      <c r="AC39" s="18" t="str">
        <f>IF('7-D'!Q39=0,"",'7-D'!Q39)</f>
        <v/>
      </c>
      <c r="AD39" s="19" t="str">
        <f>IF(Dialysis!Q39=0,"",Dialysis!Q39)</f>
        <v/>
      </c>
      <c r="AE39" s="20" t="str">
        <f>IF('ER Obs'!Q39=0,"",'ER Obs'!Q39)</f>
        <v/>
      </c>
      <c r="AF39" s="29">
        <f t="shared" si="9"/>
        <v>0</v>
      </c>
      <c r="AG39" s="30">
        <f t="shared" si="10"/>
        <v>0</v>
      </c>
    </row>
    <row r="40" spans="1:33" ht="15" customHeight="1" x14ac:dyDescent="0.25">
      <c r="A40" s="194"/>
      <c r="B40" s="102" t="s">
        <v>83</v>
      </c>
      <c r="C40" s="50">
        <f>VLOOKUP(B40,Table1[],2,FALSE)</f>
        <v>6631347</v>
      </c>
      <c r="D40" s="93" t="str">
        <f>VLOOKUP(B40,Table1[],3,FALSE)</f>
        <v>600 ct</v>
      </c>
      <c r="E40" s="50" t="s">
        <v>22</v>
      </c>
      <c r="F40" s="54">
        <f t="shared" si="11"/>
        <v>3.3849999999999998E-2</v>
      </c>
      <c r="G40" s="56">
        <f>VLOOKUP(B40,Table1[],5,FALSE)</f>
        <v>600</v>
      </c>
      <c r="H40" s="53">
        <f>VLOOKUP(B40,Table1[],4,FALSE)</f>
        <v>20.309999999999999</v>
      </c>
      <c r="I40" s="45"/>
      <c r="J40" s="17" t="str">
        <f>IF('2-A'!Q40=0,"",'2-A'!Q40)</f>
        <v/>
      </c>
      <c r="K40" s="18" t="str">
        <f>IF('3-C'!Q40=0,"",'3-C'!Q40)</f>
        <v/>
      </c>
      <c r="L40" s="19" t="str">
        <f>IF('4-ICU FL'!Q40=0,"",'4-ICU FL'!Q40)</f>
        <v/>
      </c>
      <c r="M40" s="20" t="str">
        <f>IF('4-A1'!Q40=0,"",'4-A1'!Q40)</f>
        <v/>
      </c>
      <c r="N40" s="19" t="str">
        <f>IF('4-A2'!Q40=0,"",'4-A2'!Q40)</f>
        <v/>
      </c>
      <c r="O40" s="20" t="str">
        <f>IF('4-C'!Q40=0,"",'4-C'!Q40)</f>
        <v/>
      </c>
      <c r="P40" s="17" t="str">
        <f>IF('4-D'!Q40=0,"",'4-D'!Q40)</f>
        <v/>
      </c>
      <c r="Q40" s="18" t="str">
        <f>IF('4-E'!Q40=0,"",'4-E'!Q40)</f>
        <v/>
      </c>
      <c r="R40" s="19" t="str">
        <f>IF('5-Library'!Q40=0,"",'5-Library'!Q40)</f>
        <v/>
      </c>
      <c r="S40" s="20" t="str">
        <f>IF('5-A'!Q40=0,"",'5-A'!Q40)</f>
        <v/>
      </c>
      <c r="T40" s="19" t="str">
        <f>IF('5-B'!Q40=0,"",'5-B'!Q40)</f>
        <v/>
      </c>
      <c r="U40" s="20" t="str">
        <f>IF('5-C1'!Q40=0,"",'5-C1'!Q40)</f>
        <v/>
      </c>
      <c r="V40" s="17" t="str">
        <f>IF('5-C2'!Q40=0,"",'5-C2'!Q40)</f>
        <v/>
      </c>
      <c r="W40" s="18" t="str">
        <f>IF('6-A'!Q40=0,"",'6-A'!Q40)</f>
        <v/>
      </c>
      <c r="X40" s="19" t="str">
        <f>IF('6-B'!Q40=0,"",'6-B'!Q40)</f>
        <v/>
      </c>
      <c r="Y40" s="20" t="str">
        <f>IF('6-C'!Q40=0,"",'6-C'!Q40)</f>
        <v/>
      </c>
      <c r="Z40" s="19" t="str">
        <f>IF('7-A'!Q40=0,"",'7-A'!Q40)</f>
        <v/>
      </c>
      <c r="AA40" s="20" t="str">
        <f>IF('7-B'!Q40=0,"",'7-B'!Q40)</f>
        <v/>
      </c>
      <c r="AB40" s="17" t="str">
        <f>IF('7-C'!Q40=0,"",'7-C'!Q40)</f>
        <v/>
      </c>
      <c r="AC40" s="18" t="str">
        <f>IF('7-D'!Q40=0,"",'7-D'!Q40)</f>
        <v/>
      </c>
      <c r="AD40" s="19" t="str">
        <f>IF(Dialysis!Q40=0,"",Dialysis!Q40)</f>
        <v/>
      </c>
      <c r="AE40" s="20" t="str">
        <f>IF('ER Obs'!Q40=0,"",'ER Obs'!Q40)</f>
        <v/>
      </c>
      <c r="AF40" s="29">
        <f t="shared" si="9"/>
        <v>0</v>
      </c>
      <c r="AG40" s="30">
        <f t="shared" si="10"/>
        <v>0</v>
      </c>
    </row>
    <row r="41" spans="1:33" ht="15" customHeight="1" x14ac:dyDescent="0.25">
      <c r="A41" s="194"/>
      <c r="B41" s="102" t="s">
        <v>84</v>
      </c>
      <c r="C41" s="50">
        <f>VLOOKUP(B41,Table1[],2,FALSE)</f>
        <v>4394417</v>
      </c>
      <c r="D41" s="93" t="str">
        <f>VLOOKUP(B41,Table1[],3,FALSE)</f>
        <v>500 ct</v>
      </c>
      <c r="E41" s="50" t="s">
        <v>22</v>
      </c>
      <c r="F41" s="54">
        <f t="shared" si="11"/>
        <v>1.8460000000000001E-2</v>
      </c>
      <c r="G41" s="56">
        <f>VLOOKUP(B41,Table1[],5,FALSE)</f>
        <v>500</v>
      </c>
      <c r="H41" s="53">
        <f>VLOOKUP(B41,Table1[],4,FALSE)</f>
        <v>9.23</v>
      </c>
      <c r="I41" s="45"/>
      <c r="J41" s="17" t="str">
        <f>IF('2-A'!Q41=0,"",'2-A'!Q41)</f>
        <v/>
      </c>
      <c r="K41" s="18" t="str">
        <f>IF('3-C'!Q41=0,"",'3-C'!Q41)</f>
        <v/>
      </c>
      <c r="L41" s="19" t="str">
        <f>IF('4-ICU FL'!Q41=0,"",'4-ICU FL'!Q41)</f>
        <v/>
      </c>
      <c r="M41" s="20" t="str">
        <f>IF('4-A1'!Q41=0,"",'4-A1'!Q41)</f>
        <v/>
      </c>
      <c r="N41" s="19" t="str">
        <f>IF('4-A2'!Q41=0,"",'4-A2'!Q41)</f>
        <v/>
      </c>
      <c r="O41" s="20" t="str">
        <f>IF('4-C'!Q41=0,"",'4-C'!Q41)</f>
        <v/>
      </c>
      <c r="P41" s="17" t="str">
        <f>IF('4-D'!Q41=0,"",'4-D'!Q41)</f>
        <v/>
      </c>
      <c r="Q41" s="18" t="str">
        <f>IF('4-E'!Q41=0,"",'4-E'!Q41)</f>
        <v/>
      </c>
      <c r="R41" s="19" t="str">
        <f>IF('5-Library'!Q41=0,"",'5-Library'!Q41)</f>
        <v/>
      </c>
      <c r="S41" s="20" t="str">
        <f>IF('5-A'!Q41=0,"",'5-A'!Q41)</f>
        <v/>
      </c>
      <c r="T41" s="19" t="str">
        <f>IF('5-B'!Q41=0,"",'5-B'!Q41)</f>
        <v/>
      </c>
      <c r="U41" s="20" t="str">
        <f>IF('5-C1'!Q41=0,"",'5-C1'!Q41)</f>
        <v/>
      </c>
      <c r="V41" s="17" t="str">
        <f>IF('5-C2'!Q41=0,"",'5-C2'!Q41)</f>
        <v/>
      </c>
      <c r="W41" s="18" t="str">
        <f>IF('6-A'!Q41=0,"",'6-A'!Q41)</f>
        <v/>
      </c>
      <c r="X41" s="19" t="str">
        <f>IF('6-B'!Q41=0,"",'6-B'!Q41)</f>
        <v/>
      </c>
      <c r="Y41" s="20" t="str">
        <f>IF('6-C'!Q41=0,"",'6-C'!Q41)</f>
        <v/>
      </c>
      <c r="Z41" s="19" t="str">
        <f>IF('7-A'!Q41=0,"",'7-A'!Q41)</f>
        <v/>
      </c>
      <c r="AA41" s="20" t="str">
        <f>IF('7-B'!Q41=0,"",'7-B'!Q41)</f>
        <v/>
      </c>
      <c r="AB41" s="17" t="str">
        <f>IF('7-C'!Q41=0,"",'7-C'!Q41)</f>
        <v/>
      </c>
      <c r="AC41" s="18" t="str">
        <f>IF('7-D'!Q41=0,"",'7-D'!Q41)</f>
        <v/>
      </c>
      <c r="AD41" s="19" t="str">
        <f>IF(Dialysis!Q41=0,"",Dialysis!Q41)</f>
        <v/>
      </c>
      <c r="AE41" s="20" t="str">
        <f>IF('ER Obs'!Q41=0,"",'ER Obs'!Q41)</f>
        <v/>
      </c>
      <c r="AF41" s="29">
        <f t="shared" si="9"/>
        <v>0</v>
      </c>
      <c r="AG41" s="30">
        <f t="shared" si="10"/>
        <v>0</v>
      </c>
    </row>
    <row r="42" spans="1:33" ht="15" customHeight="1" x14ac:dyDescent="0.25">
      <c r="A42" s="194"/>
      <c r="B42" s="102" t="s">
        <v>85</v>
      </c>
      <c r="C42" s="50">
        <f>VLOOKUP(B42,Table1[],2,FALSE)</f>
        <v>210417</v>
      </c>
      <c r="D42" s="93" t="str">
        <f>VLOOKUP(B42,Table1[],3,FALSE)</f>
        <v>3/1000 ct</v>
      </c>
      <c r="E42" s="50" t="s">
        <v>22</v>
      </c>
      <c r="F42" s="54">
        <f t="shared" si="11"/>
        <v>1.04E-2</v>
      </c>
      <c r="G42" s="56">
        <f>VLOOKUP(B42,Table1[],5,FALSE)</f>
        <v>1000</v>
      </c>
      <c r="H42" s="53">
        <f>VLOOKUP(B42,Table1[],4,FALSE)</f>
        <v>10.4</v>
      </c>
      <c r="I42" s="45"/>
      <c r="J42" s="17" t="str">
        <f>IF('2-A'!Q42=0,"",'2-A'!Q42)</f>
        <v/>
      </c>
      <c r="K42" s="18" t="str">
        <f>IF('3-C'!Q42=0,"",'3-C'!Q42)</f>
        <v/>
      </c>
      <c r="L42" s="19" t="str">
        <f>IF('4-ICU FL'!Q42=0,"",'4-ICU FL'!Q42)</f>
        <v/>
      </c>
      <c r="M42" s="20" t="str">
        <f>IF('4-A1'!Q42=0,"",'4-A1'!Q42)</f>
        <v/>
      </c>
      <c r="N42" s="19" t="str">
        <f>IF('4-A2'!Q42=0,"",'4-A2'!Q42)</f>
        <v/>
      </c>
      <c r="O42" s="20" t="str">
        <f>IF('4-C'!Q42=0,"",'4-C'!Q42)</f>
        <v/>
      </c>
      <c r="P42" s="17" t="str">
        <f>IF('4-D'!Q42=0,"",'4-D'!Q42)</f>
        <v/>
      </c>
      <c r="Q42" s="18" t="str">
        <f>IF('4-E'!Q42=0,"",'4-E'!Q42)</f>
        <v/>
      </c>
      <c r="R42" s="19" t="str">
        <f>IF('5-Library'!Q42=0,"",'5-Library'!Q42)</f>
        <v/>
      </c>
      <c r="S42" s="20" t="str">
        <f>IF('5-A'!Q42=0,"",'5-A'!Q42)</f>
        <v/>
      </c>
      <c r="T42" s="19" t="str">
        <f>IF('5-B'!Q42=0,"",'5-B'!Q42)</f>
        <v/>
      </c>
      <c r="U42" s="20" t="str">
        <f>IF('5-C1'!Q42=0,"",'5-C1'!Q42)</f>
        <v/>
      </c>
      <c r="V42" s="17" t="str">
        <f>IF('5-C2'!Q42=0,"",'5-C2'!Q42)</f>
        <v/>
      </c>
      <c r="W42" s="18" t="str">
        <f>IF('6-A'!Q42=0,"",'6-A'!Q42)</f>
        <v/>
      </c>
      <c r="X42" s="19" t="str">
        <f>IF('6-B'!Q42=0,"",'6-B'!Q42)</f>
        <v/>
      </c>
      <c r="Y42" s="20" t="str">
        <f>IF('6-C'!Q42=0,"",'6-C'!Q42)</f>
        <v/>
      </c>
      <c r="Z42" s="19" t="str">
        <f>IF('7-A'!Q42=0,"",'7-A'!Q42)</f>
        <v/>
      </c>
      <c r="AA42" s="20" t="str">
        <f>IF('7-B'!Q42=0,"",'7-B'!Q42)</f>
        <v/>
      </c>
      <c r="AB42" s="17" t="str">
        <f>IF('7-C'!Q42=0,"",'7-C'!Q42)</f>
        <v/>
      </c>
      <c r="AC42" s="18" t="str">
        <f>IF('7-D'!Q42=0,"",'7-D'!Q42)</f>
        <v/>
      </c>
      <c r="AD42" s="19" t="str">
        <f>IF(Dialysis!Q42=0,"",Dialysis!Q42)</f>
        <v/>
      </c>
      <c r="AE42" s="20" t="str">
        <f>IF('ER Obs'!Q42=0,"",'ER Obs'!Q42)</f>
        <v/>
      </c>
      <c r="AF42" s="29">
        <f t="shared" si="9"/>
        <v>0</v>
      </c>
      <c r="AG42" s="30">
        <f t="shared" si="10"/>
        <v>0</v>
      </c>
    </row>
    <row r="43" spans="1:33" ht="15" customHeight="1" x14ac:dyDescent="0.25">
      <c r="A43" s="194"/>
      <c r="B43" s="102" t="s">
        <v>86</v>
      </c>
      <c r="C43" s="50">
        <f>VLOOKUP(B43,Table1[],2,FALSE)</f>
        <v>210447</v>
      </c>
      <c r="D43" s="93" t="str">
        <f>VLOOKUP(B43,Table1[],3,FALSE)</f>
        <v>3/1000 ct</v>
      </c>
      <c r="E43" s="50" t="s">
        <v>22</v>
      </c>
      <c r="F43" s="54">
        <f t="shared" si="11"/>
        <v>6.7400000000000003E-3</v>
      </c>
      <c r="G43" s="56">
        <f>VLOOKUP(B43,Table1[],5,FALSE)</f>
        <v>1000</v>
      </c>
      <c r="H43" s="53">
        <f>VLOOKUP(B43,Table1[],4,FALSE)</f>
        <v>6.74</v>
      </c>
      <c r="I43" s="45"/>
      <c r="J43" s="17" t="str">
        <f>IF('2-A'!Q43=0,"",'2-A'!Q43)</f>
        <v/>
      </c>
      <c r="K43" s="18" t="str">
        <f>IF('3-C'!Q43=0,"",'3-C'!Q43)</f>
        <v/>
      </c>
      <c r="L43" s="19" t="str">
        <f>IF('4-ICU FL'!Q43=0,"",'4-ICU FL'!Q43)</f>
        <v/>
      </c>
      <c r="M43" s="20" t="str">
        <f>IF('4-A1'!Q43=0,"",'4-A1'!Q43)</f>
        <v/>
      </c>
      <c r="N43" s="19" t="str">
        <f>IF('4-A2'!Q43=0,"",'4-A2'!Q43)</f>
        <v/>
      </c>
      <c r="O43" s="20" t="str">
        <f>IF('4-C'!Q43=0,"",'4-C'!Q43)</f>
        <v/>
      </c>
      <c r="P43" s="17" t="str">
        <f>IF('4-D'!Q43=0,"",'4-D'!Q43)</f>
        <v/>
      </c>
      <c r="Q43" s="18" t="str">
        <f>IF('4-E'!Q43=0,"",'4-E'!Q43)</f>
        <v/>
      </c>
      <c r="R43" s="19" t="str">
        <f>IF('5-Library'!Q43=0,"",'5-Library'!Q43)</f>
        <v/>
      </c>
      <c r="S43" s="20" t="str">
        <f>IF('5-A'!Q43=0,"",'5-A'!Q43)</f>
        <v/>
      </c>
      <c r="T43" s="19" t="str">
        <f>IF('5-B'!Q43=0,"",'5-B'!Q43)</f>
        <v/>
      </c>
      <c r="U43" s="20" t="str">
        <f>IF('5-C1'!Q43=0,"",'5-C1'!Q43)</f>
        <v/>
      </c>
      <c r="V43" s="17" t="str">
        <f>IF('5-C2'!Q43=0,"",'5-C2'!Q43)</f>
        <v/>
      </c>
      <c r="W43" s="18" t="str">
        <f>IF('6-A'!Q43=0,"",'6-A'!Q43)</f>
        <v/>
      </c>
      <c r="X43" s="19" t="str">
        <f>IF('6-B'!Q43=0,"",'6-B'!Q43)</f>
        <v/>
      </c>
      <c r="Y43" s="20" t="str">
        <f>IF('6-C'!Q43=0,"",'6-C'!Q43)</f>
        <v/>
      </c>
      <c r="Z43" s="19" t="str">
        <f>IF('7-A'!Q43=0,"",'7-A'!Q43)</f>
        <v/>
      </c>
      <c r="AA43" s="20" t="str">
        <f>IF('7-B'!Q43=0,"",'7-B'!Q43)</f>
        <v/>
      </c>
      <c r="AB43" s="17" t="str">
        <f>IF('7-C'!Q43=0,"",'7-C'!Q43)</f>
        <v/>
      </c>
      <c r="AC43" s="18" t="str">
        <f>IF('7-D'!Q43=0,"",'7-D'!Q43)</f>
        <v/>
      </c>
      <c r="AD43" s="19" t="str">
        <f>IF(Dialysis!Q43=0,"",Dialysis!Q43)</f>
        <v/>
      </c>
      <c r="AE43" s="20" t="str">
        <f>IF('ER Obs'!Q43=0,"",'ER Obs'!Q43)</f>
        <v/>
      </c>
      <c r="AF43" s="29">
        <f t="shared" si="9"/>
        <v>0</v>
      </c>
      <c r="AG43" s="30">
        <f t="shared" si="10"/>
        <v>0</v>
      </c>
    </row>
    <row r="44" spans="1:33" ht="15" customHeight="1" x14ac:dyDescent="0.25">
      <c r="A44" s="194"/>
      <c r="B44" s="102" t="s">
        <v>88</v>
      </c>
      <c r="C44" s="50"/>
      <c r="D44" s="93"/>
      <c r="E44" s="50"/>
      <c r="F44" s="54"/>
      <c r="G44" s="56"/>
      <c r="H44" s="53"/>
      <c r="I44" s="45"/>
      <c r="J44" s="17" t="str">
        <f>IF('2-A'!Q45=0,"",'2-A'!Q45)</f>
        <v/>
      </c>
      <c r="K44" s="18" t="str">
        <f>IF('3-C'!Q44=0,"",'3-C'!Q44)</f>
        <v/>
      </c>
      <c r="L44" s="19" t="str">
        <f>IF('4-ICU FL'!Q44=0,"",'4-ICU FL'!Q44)</f>
        <v/>
      </c>
      <c r="M44" s="20" t="str">
        <f>IF('4-A1'!Q45=0,"",'4-A1'!Q45)</f>
        <v/>
      </c>
      <c r="N44" s="19" t="str">
        <f>IF('4-A2'!Q45=0,"",'4-A2'!Q45)</f>
        <v/>
      </c>
      <c r="O44" s="20" t="str">
        <f>IF('4-C'!Q45=0,"",'4-C'!Q45)</f>
        <v/>
      </c>
      <c r="P44" s="17" t="str">
        <f>IF('4-D'!Q45=0,"",'4-D'!Q45)</f>
        <v/>
      </c>
      <c r="Q44" s="18" t="str">
        <f>IF('4-E'!Q45=0,"",'4-E'!Q45)</f>
        <v/>
      </c>
      <c r="R44" s="19" t="str">
        <f>IF('5-Library'!Q44=0,"",'5-Library'!Q44)</f>
        <v/>
      </c>
      <c r="S44" s="20" t="str">
        <f>IF('5-A'!Q45=0,"",'5-A'!Q45)</f>
        <v/>
      </c>
      <c r="T44" s="19" t="str">
        <f>IF('5-B'!Q45=0,"",'5-B'!Q45)</f>
        <v/>
      </c>
      <c r="U44" s="20" t="str">
        <f>IF('5-C1'!Q44=0,"",'5-C1'!Q44)</f>
        <v/>
      </c>
      <c r="V44" s="17" t="str">
        <f>IF('5-C2'!Q44=0,"",'5-C2'!Q44)</f>
        <v/>
      </c>
      <c r="W44" s="18" t="str">
        <f>IF('6-A'!Q45=0,"",'6-A'!Q45)</f>
        <v/>
      </c>
      <c r="X44" s="19" t="str">
        <f>IF('6-B'!Q44=0,"",'6-B'!Q44)</f>
        <v/>
      </c>
      <c r="Y44" s="20" t="str">
        <f>IF('6-C'!Q45=0,"",'6-C'!Q45)</f>
        <v/>
      </c>
      <c r="Z44" s="19" t="str">
        <f>IF('7-A'!Q45=0,"",'7-A'!Q45)</f>
        <v/>
      </c>
      <c r="AA44" s="20" t="str">
        <f>IF('7-B'!Q45=0,"",'7-B'!Q45)</f>
        <v/>
      </c>
      <c r="AB44" s="17" t="str">
        <f>IF('7-C'!Q45=0,"",'7-C'!Q45)</f>
        <v/>
      </c>
      <c r="AC44" s="18" t="str">
        <f>IF('7-D'!Q44=0,"",'7-D'!Q44)</f>
        <v/>
      </c>
      <c r="AD44" s="19" t="str">
        <f>IF(Dialysis!Q44=0,"",Dialysis!Q44)</f>
        <v/>
      </c>
      <c r="AE44" s="20" t="str">
        <f>IF('ER Obs'!Q45=0,"",'ER Obs'!Q45)</f>
        <v/>
      </c>
      <c r="AF44" s="29">
        <f t="shared" si="9"/>
        <v>0</v>
      </c>
      <c r="AG44" s="30">
        <f t="shared" si="10"/>
        <v>0</v>
      </c>
    </row>
    <row r="45" spans="1:33" ht="15" customHeight="1" x14ac:dyDescent="0.25">
      <c r="A45" s="194"/>
      <c r="B45" s="102" t="s">
        <v>87</v>
      </c>
      <c r="C45" s="50">
        <f>VLOOKUP(B45,Table1[],2,FALSE)</f>
        <v>2647933</v>
      </c>
      <c r="D45" s="93" t="str">
        <f>VLOOKUP(B45,Table1[],3,FALSE)</f>
        <v>2000 ct</v>
      </c>
      <c r="E45" s="50" t="s">
        <v>22</v>
      </c>
      <c r="F45" s="54">
        <f t="shared" si="11"/>
        <v>9.1599999999999997E-3</v>
      </c>
      <c r="G45" s="56">
        <f>VLOOKUP(B45,Table1[],5,FALSE)</f>
        <v>2000</v>
      </c>
      <c r="H45" s="53">
        <f>VLOOKUP(B45,Table1[],4,FALSE)</f>
        <v>18.32</v>
      </c>
      <c r="I45" s="45"/>
      <c r="J45" s="17" t="str">
        <f>IF('2-A'!Q46=0,"",'2-A'!Q46)</f>
        <v/>
      </c>
      <c r="K45" s="18" t="str">
        <f>IF('3-C'!Q45=0,"",'3-C'!Q45)</f>
        <v/>
      </c>
      <c r="L45" s="19" t="str">
        <f>IF('4-ICU FL'!Q45=0,"",'4-ICU FL'!Q45)</f>
        <v/>
      </c>
      <c r="M45" s="20" t="str">
        <f>IF('4-A1'!Q46=0,"",'4-A1'!Q46)</f>
        <v/>
      </c>
      <c r="N45" s="19" t="str">
        <f>IF('4-A2'!Q46=0,"",'4-A2'!Q46)</f>
        <v/>
      </c>
      <c r="O45" s="20" t="str">
        <f>IF('4-C'!Q46=0,"",'4-C'!Q46)</f>
        <v/>
      </c>
      <c r="P45" s="17" t="str">
        <f>IF('4-D'!Q46=0,"",'4-D'!Q46)</f>
        <v/>
      </c>
      <c r="Q45" s="18" t="str">
        <f>IF('4-E'!Q46=0,"",'4-E'!Q46)</f>
        <v/>
      </c>
      <c r="R45" s="19" t="str">
        <f>IF('5-Library'!Q45=0,"",'5-Library'!Q45)</f>
        <v/>
      </c>
      <c r="S45" s="20" t="str">
        <f>IF('5-A'!Q46=0,"",'5-A'!Q46)</f>
        <v/>
      </c>
      <c r="T45" s="19" t="str">
        <f>IF('5-B'!Q46=0,"",'5-B'!Q46)</f>
        <v/>
      </c>
      <c r="U45" s="20" t="str">
        <f>IF('5-C1'!Q45=0,"",'5-C1'!Q45)</f>
        <v/>
      </c>
      <c r="V45" s="17" t="str">
        <f>IF('5-C2'!Q45=0,"",'5-C2'!Q45)</f>
        <v/>
      </c>
      <c r="W45" s="18" t="str">
        <f>IF('6-A'!Q46=0,"",'6-A'!Q46)</f>
        <v/>
      </c>
      <c r="X45" s="19" t="str">
        <f>IF('6-B'!Q45=0,"",'6-B'!Q45)</f>
        <v/>
      </c>
      <c r="Y45" s="20" t="str">
        <f>IF('6-C'!Q46=0,"",'6-C'!Q46)</f>
        <v/>
      </c>
      <c r="Z45" s="19" t="str">
        <f>IF('7-A'!Q46=0,"",'7-A'!Q46)</f>
        <v/>
      </c>
      <c r="AA45" s="20" t="str">
        <f>IF('7-B'!Q46=0,"",'7-B'!Q46)</f>
        <v/>
      </c>
      <c r="AB45" s="17" t="str">
        <f>IF('7-C'!Q46=0,"",'7-C'!Q46)</f>
        <v/>
      </c>
      <c r="AC45" s="18" t="str">
        <f>IF('7-D'!Q45=0,"",'7-D'!Q45)</f>
        <v/>
      </c>
      <c r="AD45" s="19" t="str">
        <f>IF(Dialysis!Q45=0,"",Dialysis!Q45)</f>
        <v/>
      </c>
      <c r="AE45" s="20" t="str">
        <f>IF('ER Obs'!Q46=0,"",'ER Obs'!Q46)</f>
        <v/>
      </c>
      <c r="AF45" s="29">
        <f t="shared" si="9"/>
        <v>0</v>
      </c>
      <c r="AG45" s="30">
        <f t="shared" si="10"/>
        <v>0</v>
      </c>
    </row>
    <row r="46" spans="1:33" ht="15" customHeight="1" thickBot="1" x14ac:dyDescent="0.3">
      <c r="A46" s="194"/>
      <c r="B46" s="124" t="s">
        <v>52</v>
      </c>
      <c r="C46" s="125">
        <f>VLOOKUP(B46,Table1[],2,FALSE)</f>
        <v>4040440</v>
      </c>
      <c r="D46" s="126" t="str">
        <f>VLOOKUP(B46,Table1[],3,FALSE)</f>
        <v>24 ct</v>
      </c>
      <c r="E46" s="125" t="s">
        <v>22</v>
      </c>
      <c r="F46" s="55">
        <f t="shared" si="11"/>
        <v>0.79041666666666666</v>
      </c>
      <c r="G46" s="134">
        <f>VLOOKUP(B46,Table1[],5,FALSE)</f>
        <v>24</v>
      </c>
      <c r="H46" s="128">
        <f>VLOOKUP(B46,Table1[],4,FALSE)</f>
        <v>18.97</v>
      </c>
      <c r="I46" s="48"/>
      <c r="J46" s="121" t="str">
        <f>IF('2-A'!Q46=0,"",'2-A'!Q46)</f>
        <v/>
      </c>
      <c r="K46" s="122" t="str">
        <f>IF('3-C'!Q45=0,"",'3-C'!Q45)</f>
        <v/>
      </c>
      <c r="L46" s="119" t="str">
        <f>IF('4-ICU FL'!Q45=0,"",'4-ICU FL'!Q45)</f>
        <v/>
      </c>
      <c r="M46" s="120" t="str">
        <f>IF('4-A1'!Q46=0,"",'4-A1'!Q46)</f>
        <v/>
      </c>
      <c r="N46" s="119" t="str">
        <f>IF('4-A2'!Q46=0,"",'4-A2'!Q46)</f>
        <v/>
      </c>
      <c r="O46" s="120" t="str">
        <f>IF('4-C'!Q46=0,"",'4-C'!Q46)</f>
        <v/>
      </c>
      <c r="P46" s="121" t="str">
        <f>IF('4-D'!Q46=0,"",'4-D'!Q46)</f>
        <v/>
      </c>
      <c r="Q46" s="122" t="str">
        <f>IF('4-E'!Q46=0,"",'4-E'!Q46)</f>
        <v/>
      </c>
      <c r="R46" s="119" t="str">
        <f>IF('5-Library'!Q45=0,"",'5-Library'!Q45)</f>
        <v/>
      </c>
      <c r="S46" s="120" t="str">
        <f>IF('5-A'!Q46=0,"",'5-A'!Q46)</f>
        <v/>
      </c>
      <c r="T46" s="119" t="str">
        <f>IF('5-B'!Q46=0,"",'5-B'!Q46)</f>
        <v/>
      </c>
      <c r="U46" s="120" t="str">
        <f>IF('5-C1'!Q45=0,"",'5-C1'!Q45)</f>
        <v/>
      </c>
      <c r="V46" s="121" t="str">
        <f>IF('5-C2'!Q45=0,"",'5-C2'!Q45)</f>
        <v/>
      </c>
      <c r="W46" s="122" t="str">
        <f>IF('6-A'!Q46=0,"",'6-A'!Q46)</f>
        <v/>
      </c>
      <c r="X46" s="119" t="str">
        <f>IF('6-B'!Q46=0,"",'6-B'!Q46)</f>
        <v/>
      </c>
      <c r="Y46" s="120" t="str">
        <f>IF('6-C'!Q46=0,"",'6-C'!Q46)</f>
        <v/>
      </c>
      <c r="Z46" s="119" t="str">
        <f>IF('7-A'!Q46=0,"",'7-A'!Q46)</f>
        <v/>
      </c>
      <c r="AA46" s="120" t="str">
        <f>IF('7-B'!Q46=0,"",'7-B'!Q46)</f>
        <v/>
      </c>
      <c r="AB46" s="121" t="str">
        <f>IF('7-C'!Q46=0,"",'7-C'!Q46)</f>
        <v/>
      </c>
      <c r="AC46" s="122" t="str">
        <f>IF('7-D'!Q46=0,"",'7-D'!Q46)</f>
        <v/>
      </c>
      <c r="AD46" s="119" t="str">
        <f>IF(Dialysis!Q45=0,"",Dialysis!Q45)</f>
        <v/>
      </c>
      <c r="AE46" s="120" t="str">
        <f>IF('ER Obs'!Q46=0,"",'ER Obs'!Q46)</f>
        <v/>
      </c>
      <c r="AF46" s="36">
        <f t="shared" si="9"/>
        <v>0</v>
      </c>
      <c r="AG46" s="37">
        <f t="shared" si="10"/>
        <v>0</v>
      </c>
    </row>
    <row r="47" spans="1:33" ht="15" customHeight="1" thickBot="1" x14ac:dyDescent="0.3">
      <c r="A47" s="194"/>
      <c r="B47" s="208" t="s">
        <v>89</v>
      </c>
      <c r="C47" s="209"/>
      <c r="D47" s="209"/>
      <c r="E47" s="209"/>
      <c r="F47" s="209"/>
      <c r="G47" s="209"/>
      <c r="H47" s="209"/>
      <c r="I47" s="209"/>
      <c r="J47" s="209"/>
      <c r="K47" s="209"/>
      <c r="L47" s="209"/>
      <c r="M47" s="209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09"/>
      <c r="AG47" s="210"/>
    </row>
    <row r="48" spans="1:33" ht="15" customHeight="1" x14ac:dyDescent="0.25">
      <c r="A48" s="194"/>
      <c r="B48" s="129" t="s">
        <v>91</v>
      </c>
      <c r="C48" s="50">
        <f>VLOOKUP(B48,Table1[],2,FALSE)</f>
        <v>9523986</v>
      </c>
      <c r="D48" s="93" t="str">
        <f>VLOOKUP(B48,Table1[],3,FALSE)</f>
        <v>96/Sli</v>
      </c>
      <c r="E48" s="50" t="s">
        <v>22</v>
      </c>
      <c r="F48" s="51">
        <f>SUM(H48/G48)</f>
        <v>0.22072916666666667</v>
      </c>
      <c r="G48" s="56">
        <f>VLOOKUP(B48,Table1[],5,FALSE)</f>
        <v>96</v>
      </c>
      <c r="H48" s="53">
        <f>VLOOKUP(B48,Table1[],4,FALSE)</f>
        <v>21.19</v>
      </c>
      <c r="I48" s="16"/>
      <c r="J48" s="17" t="str">
        <f>IF('2-A'!Q48=0,"",'2-A'!Q48)</f>
        <v/>
      </c>
      <c r="K48" s="18" t="str">
        <f>IF('3-C'!Q47=0,"",'3-C'!Q47)</f>
        <v/>
      </c>
      <c r="L48" s="19" t="str">
        <f>IF('4-ICU FL'!Q47=0,"",'4-ICU FL'!Q47)</f>
        <v/>
      </c>
      <c r="M48" s="20" t="str">
        <f>IF('4-A1'!Q48=0,"",'4-A1'!Q48)</f>
        <v/>
      </c>
      <c r="N48" s="19" t="str">
        <f>IF('4-A2'!Q48=0,"",'4-A2'!Q48)</f>
        <v/>
      </c>
      <c r="O48" s="20" t="str">
        <f>IF('4-C'!Q48=0,"",'4-C'!Q48)</f>
        <v/>
      </c>
      <c r="P48" s="17" t="str">
        <f>IF('4-D'!Q48=0,"",'4-D'!Q48)</f>
        <v/>
      </c>
      <c r="Q48" s="18" t="str">
        <f>IF('4-E'!Q48=0,"",'4-E'!Q48)</f>
        <v/>
      </c>
      <c r="R48" s="19" t="str">
        <f>IF('5-Library'!Q47=0,"",'5-Library'!Q47)</f>
        <v/>
      </c>
      <c r="S48" s="20" t="str">
        <f>IF('5-A'!Q48=0,"",'5-A'!Q48)</f>
        <v/>
      </c>
      <c r="T48" s="19" t="str">
        <f>IF('5-B'!Q48=0,"",'5-B'!Q48)</f>
        <v/>
      </c>
      <c r="U48" s="20" t="str">
        <f>IF('5-C1'!Q47=0,"",'5-C1'!Q47)</f>
        <v/>
      </c>
      <c r="V48" s="17" t="str">
        <f>IF('5-C2'!Q47=0,"",'5-C2'!Q47)</f>
        <v/>
      </c>
      <c r="W48" s="18" t="str">
        <f>IF('6-A'!Q48=0,"",'6-A'!Q48)</f>
        <v/>
      </c>
      <c r="X48" s="19" t="str">
        <f>IF('6-B'!Q48=0,"",'6-B'!Q48)</f>
        <v/>
      </c>
      <c r="Y48" s="20" t="str">
        <f>IF('6-C'!Q48=0,"",'6-C'!Q48)</f>
        <v/>
      </c>
      <c r="Z48" s="19" t="str">
        <f>IF('7-A'!Q48=0,"",'7-A'!Q48)</f>
        <v/>
      </c>
      <c r="AA48" s="20" t="str">
        <f>IF('7-B'!Q48=0,"",'7-B'!Q48)</f>
        <v/>
      </c>
      <c r="AB48" s="17" t="str">
        <f>IF('7-C'!Q48=0,"",'7-C'!Q48)</f>
        <v/>
      </c>
      <c r="AC48" s="18" t="str">
        <f>IF('7-D'!Q48=0,"",'7-D'!Q48)</f>
        <v/>
      </c>
      <c r="AD48" s="19" t="str">
        <f>IF(Dialysis!Q47=0,"",Dialysis!Q47)</f>
        <v/>
      </c>
      <c r="AE48" s="20" t="str">
        <f>IF('ER Obs'!Q48=0,"",'ER Obs'!Q48)</f>
        <v/>
      </c>
      <c r="AF48" s="21">
        <f t="shared" ref="AF48:AF59" si="12">SUM(J48:AE48)</f>
        <v>0</v>
      </c>
      <c r="AG48" s="22">
        <f t="shared" ref="AG48:AG59" si="13">SUM(AF48*F48)</f>
        <v>0</v>
      </c>
    </row>
    <row r="49" spans="1:33" ht="15" customHeight="1" x14ac:dyDescent="0.25">
      <c r="A49" s="194"/>
      <c r="B49" s="102" t="s">
        <v>74</v>
      </c>
      <c r="C49" s="50">
        <f>VLOOKUP(B49,Table1[],2,FALSE)</f>
        <v>9523952</v>
      </c>
      <c r="D49" s="93" t="str">
        <f>VLOOKUP(B49,Table1[],3,FALSE)</f>
        <v>96/Sli</v>
      </c>
      <c r="E49" s="50" t="s">
        <v>22</v>
      </c>
      <c r="F49" s="54">
        <f t="shared" ref="F49:F59" si="14">SUM(H49/G49)</f>
        <v>0.22750000000000001</v>
      </c>
      <c r="G49" s="56">
        <f>VLOOKUP(B49,Table1[],5,FALSE)</f>
        <v>96</v>
      </c>
      <c r="H49" s="53">
        <f>VLOOKUP(B49,Table1[],4,FALSE)</f>
        <v>21.84</v>
      </c>
      <c r="I49" s="24"/>
      <c r="J49" s="17" t="str">
        <f>IF('2-A'!Q49=0,"",'2-A'!Q49)</f>
        <v/>
      </c>
      <c r="K49" s="18" t="str">
        <f>IF('3-C'!Q48=0,"",'3-C'!Q48)</f>
        <v/>
      </c>
      <c r="L49" s="19" t="str">
        <f>IF('4-ICU FL'!Q48=0,"",'4-ICU FL'!Q48)</f>
        <v/>
      </c>
      <c r="M49" s="20" t="str">
        <f>IF('4-A1'!Q49=0,"",'4-A1'!Q49)</f>
        <v/>
      </c>
      <c r="N49" s="19" t="str">
        <f>IF('4-A2'!Q49=0,"",'4-A2'!Q49)</f>
        <v/>
      </c>
      <c r="O49" s="20" t="str">
        <f>IF('4-C'!Q49=0,"",'4-C'!Q49)</f>
        <v/>
      </c>
      <c r="P49" s="17" t="str">
        <f>IF('4-D'!Q49=0,"",'4-D'!Q49)</f>
        <v/>
      </c>
      <c r="Q49" s="18" t="str">
        <f>IF('4-E'!Q49=0,"",'4-E'!Q49)</f>
        <v/>
      </c>
      <c r="R49" s="19" t="str">
        <f>IF('5-Library'!Q48=0,"",'5-Library'!Q48)</f>
        <v/>
      </c>
      <c r="S49" s="20" t="str">
        <f>IF('5-A'!Q49=0,"",'5-A'!Q49)</f>
        <v/>
      </c>
      <c r="T49" s="19" t="str">
        <f>IF('5-B'!Q49=0,"",'5-B'!Q49)</f>
        <v/>
      </c>
      <c r="U49" s="20" t="str">
        <f>IF('5-C1'!Q48=0,"",'5-C1'!Q48)</f>
        <v/>
      </c>
      <c r="V49" s="17" t="str">
        <f>IF('5-C2'!Q48=0,"",'5-C2'!Q48)</f>
        <v/>
      </c>
      <c r="W49" s="18" t="str">
        <f>IF('6-A'!Q49=0,"",'6-A'!Q49)</f>
        <v/>
      </c>
      <c r="X49" s="19" t="str">
        <f>IF('6-B'!Q49=0,"",'6-B'!Q49)</f>
        <v/>
      </c>
      <c r="Y49" s="20" t="str">
        <f>IF('6-C'!Q49=0,"",'6-C'!Q49)</f>
        <v/>
      </c>
      <c r="Z49" s="19" t="str">
        <f>IF('7-A'!Q49=0,"",'7-A'!Q49)</f>
        <v/>
      </c>
      <c r="AA49" s="20" t="str">
        <f>IF('7-B'!Q49=0,"",'7-B'!Q49)</f>
        <v/>
      </c>
      <c r="AB49" s="17" t="str">
        <f>IF('7-C'!Q49=0,"",'7-C'!Q49)</f>
        <v/>
      </c>
      <c r="AC49" s="18" t="str">
        <f>IF('7-D'!Q49=0,"",'7-D'!Q49)</f>
        <v/>
      </c>
      <c r="AD49" s="19" t="str">
        <f>IF(Dialysis!Q48=0,"",Dialysis!Q48)</f>
        <v/>
      </c>
      <c r="AE49" s="20" t="str">
        <f>IF('ER Obs'!Q49=0,"",'ER Obs'!Q49)</f>
        <v/>
      </c>
      <c r="AF49" s="29">
        <f t="shared" si="12"/>
        <v>0</v>
      </c>
      <c r="AG49" s="30">
        <f t="shared" si="13"/>
        <v>0</v>
      </c>
    </row>
    <row r="50" spans="1:33" ht="15" customHeight="1" x14ac:dyDescent="0.25">
      <c r="A50" s="194"/>
      <c r="B50" s="102" t="s">
        <v>51</v>
      </c>
      <c r="C50" s="50">
        <f>VLOOKUP(B50,Table1[],2,FALSE)</f>
        <v>4212221</v>
      </c>
      <c r="D50" s="93" t="str">
        <f>VLOOKUP(B50,Table1[],3,FALSE)</f>
        <v>96 ct</v>
      </c>
      <c r="E50" s="50" t="s">
        <v>22</v>
      </c>
      <c r="F50" s="54">
        <f t="shared" si="14"/>
        <v>0.40479166666666666</v>
      </c>
      <c r="G50" s="56">
        <f>VLOOKUP(B50,Table1[],5,FALSE)</f>
        <v>96</v>
      </c>
      <c r="H50" s="53">
        <f>VLOOKUP(B50,Table1[],4,FALSE)</f>
        <v>38.86</v>
      </c>
      <c r="I50" s="24"/>
      <c r="J50" s="17" t="str">
        <f>IF('2-A'!Q50=0,"",'2-A'!Q50)</f>
        <v/>
      </c>
      <c r="K50" s="18" t="str">
        <f>IF('3-C'!Q49=0,"",'3-C'!Q49)</f>
        <v/>
      </c>
      <c r="L50" s="19" t="str">
        <f>IF('4-ICU FL'!Q49=0,"",'4-ICU FL'!Q49)</f>
        <v/>
      </c>
      <c r="M50" s="20" t="str">
        <f>IF('4-A1'!Q50=0,"",'4-A1'!Q50)</f>
        <v/>
      </c>
      <c r="N50" s="19" t="str">
        <f>IF('4-A2'!Q50=0,"",'4-A2'!Q50)</f>
        <v/>
      </c>
      <c r="O50" s="20" t="str">
        <f>IF('4-C'!Q50=0,"",'4-C'!Q50)</f>
        <v/>
      </c>
      <c r="P50" s="17" t="str">
        <f>IF('4-D'!Q50=0,"",'4-D'!Q50)</f>
        <v/>
      </c>
      <c r="Q50" s="18" t="str">
        <f>IF('4-E'!Q50=0,"",'4-E'!Q50)</f>
        <v/>
      </c>
      <c r="R50" s="19" t="str">
        <f>IF('5-Library'!Q49=0,"",'5-Library'!Q49)</f>
        <v/>
      </c>
      <c r="S50" s="20" t="str">
        <f>IF('5-A'!Q50=0,"",'5-A'!Q50)</f>
        <v/>
      </c>
      <c r="T50" s="19" t="str">
        <f>IF('5-B'!Q50=0,"",'5-B'!Q50)</f>
        <v/>
      </c>
      <c r="U50" s="20" t="str">
        <f>IF('5-C1'!Q49=0,"",'5-C1'!Q49)</f>
        <v/>
      </c>
      <c r="V50" s="17" t="str">
        <f>IF('5-C2'!Q49=0,"",'5-C2'!Q49)</f>
        <v/>
      </c>
      <c r="W50" s="18" t="str">
        <f>IF('6-A'!Q50=0,"",'6-A'!Q50)</f>
        <v/>
      </c>
      <c r="X50" s="19" t="str">
        <f>IF('6-B'!Q50=0,"",'6-B'!Q50)</f>
        <v/>
      </c>
      <c r="Y50" s="20" t="str">
        <f>IF('6-C'!Q50=0,"",'6-C'!Q50)</f>
        <v/>
      </c>
      <c r="Z50" s="19" t="str">
        <f>IF('7-A'!Q50=0,"",'7-A'!Q50)</f>
        <v/>
      </c>
      <c r="AA50" s="20" t="str">
        <f>IF('7-B'!Q50=0,"",'7-B'!Q50)</f>
        <v/>
      </c>
      <c r="AB50" s="17" t="str">
        <f>IF('7-C'!Q50=0,"",'7-C'!Q50)</f>
        <v/>
      </c>
      <c r="AC50" s="18" t="str">
        <f>IF('7-D'!Q50=0,"",'7-D'!Q50)</f>
        <v/>
      </c>
      <c r="AD50" s="19" t="str">
        <f>IF(Dialysis!Q49=0,"",Dialysis!Q49)</f>
        <v/>
      </c>
      <c r="AE50" s="20" t="str">
        <f>IF('ER Obs'!Q50=0,"",'ER Obs'!Q50)</f>
        <v/>
      </c>
      <c r="AF50" s="29">
        <f t="shared" si="12"/>
        <v>0</v>
      </c>
      <c r="AG50" s="30">
        <f t="shared" si="13"/>
        <v>0</v>
      </c>
    </row>
    <row r="51" spans="1:33" ht="15" customHeight="1" x14ac:dyDescent="0.25">
      <c r="A51" s="194"/>
      <c r="B51" s="102" t="s">
        <v>55</v>
      </c>
      <c r="C51" s="50">
        <f>VLOOKUP(B51,Table1[],2,FALSE)</f>
        <v>4044640</v>
      </c>
      <c r="D51" s="93" t="str">
        <f>VLOOKUP(B51,Table1[],3,FALSE)</f>
        <v>96 ct</v>
      </c>
      <c r="E51" s="50" t="s">
        <v>22</v>
      </c>
      <c r="F51" s="54">
        <f t="shared" si="14"/>
        <v>0.37062499999999998</v>
      </c>
      <c r="G51" s="56">
        <f>VLOOKUP(B51,Table1[],5,FALSE)</f>
        <v>96</v>
      </c>
      <c r="H51" s="53">
        <f>VLOOKUP(B51,Table1[],4,FALSE)</f>
        <v>35.58</v>
      </c>
      <c r="I51" s="24"/>
      <c r="J51" s="17" t="str">
        <f>IF('2-A'!Q51=0,"",'2-A'!Q51)</f>
        <v/>
      </c>
      <c r="K51" s="18" t="str">
        <f>IF('3-C'!Q50=0,"",'3-C'!Q50)</f>
        <v/>
      </c>
      <c r="L51" s="19" t="str">
        <f>IF('4-ICU FL'!Q50=0,"",'4-ICU FL'!Q50)</f>
        <v/>
      </c>
      <c r="M51" s="20" t="str">
        <f>IF('4-A1'!Q51=0,"",'4-A1'!Q51)</f>
        <v/>
      </c>
      <c r="N51" s="19" t="str">
        <f>IF('4-A2'!Q51=0,"",'4-A2'!Q51)</f>
        <v/>
      </c>
      <c r="O51" s="20" t="str">
        <f>IF('4-C'!Q51=0,"",'4-C'!Q51)</f>
        <v/>
      </c>
      <c r="P51" s="17" t="str">
        <f>IF('4-D'!Q51=0,"",'4-D'!Q51)</f>
        <v/>
      </c>
      <c r="Q51" s="18" t="str">
        <f>IF('4-E'!Q51=0,"",'4-E'!Q51)</f>
        <v/>
      </c>
      <c r="R51" s="19" t="str">
        <f>IF('5-Library'!Q50=0,"",'5-Library'!Q50)</f>
        <v/>
      </c>
      <c r="S51" s="20" t="str">
        <f>IF('5-A'!Q51=0,"",'5-A'!Q51)</f>
        <v/>
      </c>
      <c r="T51" s="19" t="str">
        <f>IF('5-B'!Q51=0,"",'5-B'!Q51)</f>
        <v/>
      </c>
      <c r="U51" s="20" t="str">
        <f>IF('5-C1'!Q50=0,"",'5-C1'!Q50)</f>
        <v/>
      </c>
      <c r="V51" s="17" t="str">
        <f>IF('5-C2'!Q50=0,"",'5-C2'!Q50)</f>
        <v/>
      </c>
      <c r="W51" s="18" t="str">
        <f>IF('6-A'!Q51=0,"",'6-A'!Q51)</f>
        <v/>
      </c>
      <c r="X51" s="19" t="str">
        <f>IF('6-B'!Q51=0,"",'6-B'!Q51)</f>
        <v/>
      </c>
      <c r="Y51" s="20" t="str">
        <f>IF('6-C'!Q51=0,"",'6-C'!Q51)</f>
        <v/>
      </c>
      <c r="Z51" s="19" t="str">
        <f>IF('7-A'!Q51=0,"",'7-A'!Q51)</f>
        <v/>
      </c>
      <c r="AA51" s="20" t="str">
        <f>IF('7-B'!Q51=0,"",'7-B'!Q51)</f>
        <v/>
      </c>
      <c r="AB51" s="17" t="str">
        <f>IF('7-C'!Q51=0,"",'7-C'!Q51)</f>
        <v/>
      </c>
      <c r="AC51" s="18" t="str">
        <f>IF('7-D'!Q51=0,"",'7-D'!Q51)</f>
        <v/>
      </c>
      <c r="AD51" s="19" t="str">
        <f>IF(Dialysis!Q50=0,"",Dialysis!Q50)</f>
        <v/>
      </c>
      <c r="AE51" s="20" t="str">
        <f>IF('ER Obs'!Q51=0,"",'ER Obs'!Q51)</f>
        <v/>
      </c>
      <c r="AF51" s="29">
        <f t="shared" si="12"/>
        <v>0</v>
      </c>
      <c r="AG51" s="30">
        <f t="shared" si="13"/>
        <v>0</v>
      </c>
    </row>
    <row r="52" spans="1:33" ht="15" customHeight="1" x14ac:dyDescent="0.25">
      <c r="A52" s="194"/>
      <c r="B52" s="102" t="s">
        <v>66</v>
      </c>
      <c r="C52" s="50">
        <f>VLOOKUP(B52,Table1[],2,FALSE)</f>
        <v>4008538</v>
      </c>
      <c r="D52" s="93" t="str">
        <f>VLOOKUP(B52,Table1[],3,FALSE)</f>
        <v>500 ct</v>
      </c>
      <c r="E52" s="50" t="s">
        <v>22</v>
      </c>
      <c r="F52" s="54">
        <f t="shared" si="14"/>
        <v>3.1120000000000002E-2</v>
      </c>
      <c r="G52" s="56">
        <f>VLOOKUP(B52,Table1[],5,FALSE)</f>
        <v>500</v>
      </c>
      <c r="H52" s="53">
        <f>VLOOKUP(B52,Table1[],4,FALSE)</f>
        <v>15.56</v>
      </c>
      <c r="I52" s="24"/>
      <c r="J52" s="17" t="str">
        <f>IF('2-A'!Q52=0,"",'2-A'!Q52)</f>
        <v/>
      </c>
      <c r="K52" s="18" t="str">
        <f>IF('3-C'!Q51=0,"",'3-C'!Q51)</f>
        <v/>
      </c>
      <c r="L52" s="19" t="str">
        <f>IF('4-ICU FL'!Q51=0,"",'4-ICU FL'!Q51)</f>
        <v/>
      </c>
      <c r="M52" s="20" t="str">
        <f>IF('4-A1'!Q52=0,"",'4-A1'!Q52)</f>
        <v/>
      </c>
      <c r="N52" s="19" t="str">
        <f>IF('4-A2'!Q52=0,"",'4-A2'!Q52)</f>
        <v/>
      </c>
      <c r="O52" s="20" t="str">
        <f>IF('4-C'!Q52=0,"",'4-C'!Q52)</f>
        <v/>
      </c>
      <c r="P52" s="17" t="str">
        <f>IF('4-D'!Q52=0,"",'4-D'!Q52)</f>
        <v/>
      </c>
      <c r="Q52" s="18" t="str">
        <f>IF('4-E'!Q52=0,"",'4-E'!Q52)</f>
        <v/>
      </c>
      <c r="R52" s="19" t="str">
        <f>IF('5-Library'!Q51=0,"",'5-Library'!Q51)</f>
        <v/>
      </c>
      <c r="S52" s="20" t="str">
        <f>IF('5-A'!Q52=0,"",'5-A'!Q52)</f>
        <v/>
      </c>
      <c r="T52" s="19" t="str">
        <f>IF('5-B'!Q52=0,"",'5-B'!Q52)</f>
        <v/>
      </c>
      <c r="U52" s="20" t="str">
        <f>IF('5-C1'!Q51=0,"",'5-C1'!Q51)</f>
        <v/>
      </c>
      <c r="V52" s="17" t="str">
        <f>IF('5-C2'!Q51=0,"",'5-C2'!Q51)</f>
        <v/>
      </c>
      <c r="W52" s="18" t="str">
        <f>IF('6-A'!Q52=0,"",'6-A'!Q52)</f>
        <v/>
      </c>
      <c r="X52" s="19" t="str">
        <f>IF('6-B'!Q52=0,"",'6-B'!Q52)</f>
        <v/>
      </c>
      <c r="Y52" s="20" t="str">
        <f>IF('6-C'!Q52=0,"",'6-C'!Q52)</f>
        <v/>
      </c>
      <c r="Z52" s="19" t="str">
        <f>IF('7-A'!Q52=0,"",'7-A'!Q52)</f>
        <v/>
      </c>
      <c r="AA52" s="20" t="str">
        <f>IF('7-B'!Q52=0,"",'7-B'!Q52)</f>
        <v/>
      </c>
      <c r="AB52" s="17" t="str">
        <f>IF('7-C'!Q52=0,"",'7-C'!Q52)</f>
        <v/>
      </c>
      <c r="AC52" s="18" t="str">
        <f>IF('7-D'!Q52=0,"",'7-D'!Q52)</f>
        <v/>
      </c>
      <c r="AD52" s="19" t="str">
        <f>IF(Dialysis!Q51=0,"",Dialysis!Q51)</f>
        <v/>
      </c>
      <c r="AE52" s="20" t="str">
        <f>IF('ER Obs'!Q52=0,"",'ER Obs'!Q52)</f>
        <v/>
      </c>
      <c r="AF52" s="29">
        <f t="shared" si="12"/>
        <v>0</v>
      </c>
      <c r="AG52" s="30">
        <f t="shared" si="13"/>
        <v>0</v>
      </c>
    </row>
    <row r="53" spans="1:33" ht="15" customHeight="1" x14ac:dyDescent="0.25">
      <c r="A53" s="194"/>
      <c r="B53" s="102" t="s">
        <v>67</v>
      </c>
      <c r="C53" s="50">
        <f>VLOOKUP(B53,Table1[],2,FALSE)</f>
        <v>4114914</v>
      </c>
      <c r="D53" s="93" t="str">
        <f>VLOOKUP(B53,Table1[],3,FALSE)</f>
        <v>300 ct</v>
      </c>
      <c r="E53" s="50" t="s">
        <v>22</v>
      </c>
      <c r="F53" s="54">
        <f t="shared" si="14"/>
        <v>4.1033333333333338E-2</v>
      </c>
      <c r="G53" s="56">
        <f>VLOOKUP(B53,Table1[],5,FALSE)</f>
        <v>300</v>
      </c>
      <c r="H53" s="53">
        <f>VLOOKUP(B53,Table1[],4,FALSE)</f>
        <v>12.31</v>
      </c>
      <c r="I53" s="24"/>
      <c r="J53" s="17" t="str">
        <f>IF('2-A'!Q53=0,"",'2-A'!Q53)</f>
        <v/>
      </c>
      <c r="K53" s="18" t="str">
        <f>IF('3-C'!Q52=0,"",'3-C'!Q52)</f>
        <v/>
      </c>
      <c r="L53" s="19" t="str">
        <f>IF('4-ICU FL'!Q52=0,"",'4-ICU FL'!Q52)</f>
        <v/>
      </c>
      <c r="M53" s="20" t="str">
        <f>IF('4-A1'!Q53=0,"",'4-A1'!Q53)</f>
        <v/>
      </c>
      <c r="N53" s="19" t="str">
        <f>IF('4-A2'!Q53=0,"",'4-A2'!Q53)</f>
        <v/>
      </c>
      <c r="O53" s="20" t="str">
        <f>IF('4-C'!Q53=0,"",'4-C'!Q53)</f>
        <v/>
      </c>
      <c r="P53" s="17" t="str">
        <f>IF('4-D'!Q53=0,"",'4-D'!Q53)</f>
        <v/>
      </c>
      <c r="Q53" s="18" t="str">
        <f>IF('4-E'!Q53=0,"",'4-E'!Q53)</f>
        <v/>
      </c>
      <c r="R53" s="19" t="str">
        <f>IF('5-Library'!Q52=0,"",'5-Library'!Q52)</f>
        <v/>
      </c>
      <c r="S53" s="20" t="str">
        <f>IF('5-A'!Q53=0,"",'5-A'!Q53)</f>
        <v/>
      </c>
      <c r="T53" s="19" t="str">
        <f>IF('5-B'!Q53=0,"",'5-B'!Q53)</f>
        <v/>
      </c>
      <c r="U53" s="20" t="str">
        <f>IF('5-C1'!Q52=0,"",'5-C1'!Q52)</f>
        <v/>
      </c>
      <c r="V53" s="17" t="str">
        <f>IF('5-C2'!Q52=0,"",'5-C2'!Q52)</f>
        <v/>
      </c>
      <c r="W53" s="18" t="str">
        <f>IF('6-A'!Q53=0,"",'6-A'!Q53)</f>
        <v/>
      </c>
      <c r="X53" s="19" t="str">
        <f>IF('6-B'!Q53=0,"",'6-B'!Q53)</f>
        <v/>
      </c>
      <c r="Y53" s="20" t="str">
        <f>IF('6-C'!Q53=0,"",'6-C'!Q53)</f>
        <v/>
      </c>
      <c r="Z53" s="19" t="str">
        <f>IF('7-A'!Q53=0,"",'7-A'!Q53)</f>
        <v/>
      </c>
      <c r="AA53" s="20" t="str">
        <f>IF('7-B'!Q53=0,"",'7-B'!Q53)</f>
        <v/>
      </c>
      <c r="AB53" s="17" t="str">
        <f>IF('7-C'!Q53=0,"",'7-C'!Q53)</f>
        <v/>
      </c>
      <c r="AC53" s="18" t="str">
        <f>IF('7-D'!Q53=0,"",'7-D'!Q53)</f>
        <v/>
      </c>
      <c r="AD53" s="19" t="str">
        <f>IF(Dialysis!Q52=0,"",Dialysis!Q52)</f>
        <v/>
      </c>
      <c r="AE53" s="20" t="str">
        <f>IF('ER Obs'!Q53=0,"",'ER Obs'!Q53)</f>
        <v/>
      </c>
      <c r="AF53" s="29">
        <f t="shared" si="12"/>
        <v>0</v>
      </c>
      <c r="AG53" s="30">
        <f t="shared" si="13"/>
        <v>0</v>
      </c>
    </row>
    <row r="54" spans="1:33" ht="15" customHeight="1" x14ac:dyDescent="0.25">
      <c r="A54" s="194"/>
      <c r="B54" s="101" t="s">
        <v>28</v>
      </c>
      <c r="C54" s="50">
        <f>VLOOKUP(B54,Table1[],2,FALSE)</f>
        <v>1850189</v>
      </c>
      <c r="D54" s="93" t="str">
        <f>VLOOKUP(B54,Table1[],3,FALSE)</f>
        <v>4/30 ct</v>
      </c>
      <c r="E54" s="50" t="s">
        <v>22</v>
      </c>
      <c r="F54" s="54">
        <f t="shared" si="14"/>
        <v>0.23716666666666666</v>
      </c>
      <c r="G54" s="56">
        <f>VLOOKUP(B54,Table1[],5,FALSE)</f>
        <v>120</v>
      </c>
      <c r="H54" s="53">
        <f>VLOOKUP(B54,Table1[],4,FALSE)</f>
        <v>28.46</v>
      </c>
      <c r="I54" s="24"/>
      <c r="J54" s="17" t="str">
        <f>IF('2-A'!Q54=0,"",'2-A'!Q54)</f>
        <v/>
      </c>
      <c r="K54" s="18" t="str">
        <f>IF('3-C'!Q53=0,"",'3-C'!Q53)</f>
        <v/>
      </c>
      <c r="L54" s="19" t="str">
        <f>IF('4-ICU FL'!Q53=0,"",'4-ICU FL'!Q53)</f>
        <v/>
      </c>
      <c r="M54" s="20" t="str">
        <f>IF('4-A1'!Q54=0,"",'4-A1'!Q54)</f>
        <v/>
      </c>
      <c r="N54" s="19" t="str">
        <f>IF('4-A2'!Q54=0,"",'4-A2'!Q54)</f>
        <v/>
      </c>
      <c r="O54" s="20" t="str">
        <f>IF('4-C'!Q54=0,"",'4-C'!Q54)</f>
        <v/>
      </c>
      <c r="P54" s="17" t="str">
        <f>IF('4-D'!Q54=0,"",'4-D'!Q54)</f>
        <v/>
      </c>
      <c r="Q54" s="18" t="str">
        <f>IF('4-E'!Q54=0,"",'4-E'!Q54)</f>
        <v/>
      </c>
      <c r="R54" s="19" t="str">
        <f>IF('5-Library'!Q53=0,"",'5-Library'!Q53)</f>
        <v/>
      </c>
      <c r="S54" s="20" t="str">
        <f>IF('5-A'!Q54=0,"",'5-A'!Q54)</f>
        <v/>
      </c>
      <c r="T54" s="19" t="str">
        <f>IF('5-B'!Q54=0,"",'5-B'!Q54)</f>
        <v/>
      </c>
      <c r="U54" s="20" t="str">
        <f>IF('5-C1'!Q53=0,"",'5-C1'!Q53)</f>
        <v/>
      </c>
      <c r="V54" s="17" t="str">
        <f>IF('5-C2'!Q53=0,"",'5-C2'!Q53)</f>
        <v/>
      </c>
      <c r="W54" s="18" t="str">
        <f>IF('6-A'!Q54=0,"",'6-A'!Q54)</f>
        <v/>
      </c>
      <c r="X54" s="19" t="str">
        <f>IF('6-B'!Q54=0,"",'6-B'!Q54)</f>
        <v/>
      </c>
      <c r="Y54" s="20" t="str">
        <f>IF('6-C'!Q54=0,"",'6-C'!Q54)</f>
        <v/>
      </c>
      <c r="Z54" s="19" t="str">
        <f>IF('7-A'!Q54=0,"",'7-A'!Q54)</f>
        <v/>
      </c>
      <c r="AA54" s="20" t="str">
        <f>IF('7-B'!Q54=0,"",'7-B'!Q54)</f>
        <v/>
      </c>
      <c r="AB54" s="17" t="str">
        <f>IF('7-C'!Q54=0,"",'7-C'!Q54)</f>
        <v/>
      </c>
      <c r="AC54" s="18" t="str">
        <f>IF('7-D'!Q54=0,"",'7-D'!Q54)</f>
        <v/>
      </c>
      <c r="AD54" s="19" t="str">
        <f>IF(Dialysis!Q53=0,"",Dialysis!Q53)</f>
        <v/>
      </c>
      <c r="AE54" s="20" t="str">
        <f>IF('ER Obs'!Q54=0,"",'ER Obs'!Q54)</f>
        <v/>
      </c>
      <c r="AF54" s="29">
        <f t="shared" si="12"/>
        <v>0</v>
      </c>
      <c r="AG54" s="30">
        <f t="shared" si="13"/>
        <v>0</v>
      </c>
    </row>
    <row r="55" spans="1:33" ht="15" customHeight="1" x14ac:dyDescent="0.25">
      <c r="A55" s="194"/>
      <c r="B55" s="102" t="s">
        <v>32</v>
      </c>
      <c r="C55" s="50">
        <f>VLOOKUP(B55,Table1[],2,FALSE)</f>
        <v>4307575</v>
      </c>
      <c r="D55" s="93" t="str">
        <f>VLOOKUP(B55,Table1[],3,FALSE)</f>
        <v>200 ct</v>
      </c>
      <c r="E55" s="50" t="s">
        <v>22</v>
      </c>
      <c r="F55" s="54">
        <f t="shared" si="14"/>
        <v>0.10869999999999999</v>
      </c>
      <c r="G55" s="56">
        <f>VLOOKUP(B55,Table1[],5,FALSE)</f>
        <v>200</v>
      </c>
      <c r="H55" s="53">
        <f>VLOOKUP(B55,Table1[],4,FALSE)</f>
        <v>21.74</v>
      </c>
      <c r="I55" s="24"/>
      <c r="J55" s="17" t="str">
        <f>IF('2-A'!Q55=0,"",'2-A'!Q55)</f>
        <v/>
      </c>
      <c r="K55" s="18" t="str">
        <f>IF('3-C'!Q54=0,"",'3-C'!Q54)</f>
        <v/>
      </c>
      <c r="L55" s="19" t="str">
        <f>IF('4-ICU FL'!Q54=0,"",'4-ICU FL'!Q54)</f>
        <v/>
      </c>
      <c r="M55" s="20" t="str">
        <f>IF('4-A1'!Q55=0,"",'4-A1'!Q55)</f>
        <v/>
      </c>
      <c r="N55" s="19" t="str">
        <f>IF('4-A2'!Q55=0,"",'4-A2'!Q55)</f>
        <v/>
      </c>
      <c r="O55" s="20" t="str">
        <f>IF('4-C'!Q55=0,"",'4-C'!Q55)</f>
        <v/>
      </c>
      <c r="P55" s="17" t="str">
        <f>IF('4-D'!Q55=0,"",'4-D'!Q55)</f>
        <v/>
      </c>
      <c r="Q55" s="18" t="str">
        <f>IF('4-E'!Q55=0,"",'4-E'!Q55)</f>
        <v/>
      </c>
      <c r="R55" s="19" t="str">
        <f>IF('5-Library'!Q54=0,"",'5-Library'!Q54)</f>
        <v/>
      </c>
      <c r="S55" s="20" t="str">
        <f>IF('5-A'!Q55=0,"",'5-A'!Q55)</f>
        <v/>
      </c>
      <c r="T55" s="19" t="str">
        <f>IF('5-B'!Q55=0,"",'5-B'!Q55)</f>
        <v/>
      </c>
      <c r="U55" s="20" t="str">
        <f>IF('5-C1'!Q54=0,"",'5-C1'!Q54)</f>
        <v/>
      </c>
      <c r="V55" s="17" t="str">
        <f>IF('5-C2'!Q54=0,"",'5-C2'!Q54)</f>
        <v/>
      </c>
      <c r="W55" s="18" t="str">
        <f>IF('6-A'!Q55=0,"",'6-A'!Q55)</f>
        <v/>
      </c>
      <c r="X55" s="19" t="str">
        <f>IF('6-B'!Q55=0,"",'6-B'!Q55)</f>
        <v/>
      </c>
      <c r="Y55" s="20" t="str">
        <f>IF('6-C'!Q55=0,"",'6-C'!Q55)</f>
        <v/>
      </c>
      <c r="Z55" s="19" t="str">
        <f>IF('7-A'!Q55=0,"",'7-A'!Q55)</f>
        <v/>
      </c>
      <c r="AA55" s="20" t="str">
        <f>IF('7-B'!Q55=0,"",'7-B'!Q55)</f>
        <v/>
      </c>
      <c r="AB55" s="17" t="str">
        <f>IF('7-C'!Q55=0,"",'7-C'!Q55)</f>
        <v/>
      </c>
      <c r="AC55" s="18" t="str">
        <f>IF('7-D'!Q55=0,"",'7-D'!Q55)</f>
        <v/>
      </c>
      <c r="AD55" s="19" t="str">
        <f>IF(Dialysis!Q54=0,"",Dialysis!Q54)</f>
        <v/>
      </c>
      <c r="AE55" s="20" t="str">
        <f>IF('ER Obs'!Q55=0,"",'ER Obs'!Q55)</f>
        <v/>
      </c>
      <c r="AF55" s="29">
        <f t="shared" si="12"/>
        <v>0</v>
      </c>
      <c r="AG55" s="30">
        <f t="shared" si="13"/>
        <v>0</v>
      </c>
    </row>
    <row r="56" spans="1:33" ht="15" customHeight="1" x14ac:dyDescent="0.25">
      <c r="A56" s="194"/>
      <c r="B56" s="101" t="s">
        <v>34</v>
      </c>
      <c r="C56" s="50">
        <f>VLOOKUP(B56,Table1[],2,FALSE)</f>
        <v>1739663</v>
      </c>
      <c r="D56" s="93" t="str">
        <f>VLOOKUP(B56,Table1[],3,FALSE)</f>
        <v>6/50 ct</v>
      </c>
      <c r="E56" s="50" t="s">
        <v>22</v>
      </c>
      <c r="F56" s="54">
        <f t="shared" si="14"/>
        <v>0.1641</v>
      </c>
      <c r="G56" s="56">
        <f>VLOOKUP(B56,Table1[],5,FALSE)</f>
        <v>300</v>
      </c>
      <c r="H56" s="53">
        <f>VLOOKUP(B56,Table1[],4,FALSE)</f>
        <v>49.23</v>
      </c>
      <c r="I56" s="24"/>
      <c r="J56" s="17" t="str">
        <f>IF('2-A'!Q56=0,"",'2-A'!Q56)</f>
        <v/>
      </c>
      <c r="K56" s="18" t="str">
        <f>IF('3-C'!Q55=0,"",'3-C'!Q55)</f>
        <v/>
      </c>
      <c r="L56" s="19" t="str">
        <f>IF('4-ICU FL'!Q55=0,"",'4-ICU FL'!Q55)</f>
        <v/>
      </c>
      <c r="M56" s="20" t="str">
        <f>IF('4-A1'!Q56=0,"",'4-A1'!Q56)</f>
        <v/>
      </c>
      <c r="N56" s="19" t="str">
        <f>IF('4-A2'!Q56=0,"",'4-A2'!Q56)</f>
        <v/>
      </c>
      <c r="O56" s="20" t="str">
        <f>IF('4-C'!Q56=0,"",'4-C'!Q56)</f>
        <v/>
      </c>
      <c r="P56" s="17" t="str">
        <f>IF('4-D'!Q56=0,"",'4-D'!Q56)</f>
        <v/>
      </c>
      <c r="Q56" s="18" t="str">
        <f>IF('4-E'!Q56=0,"",'4-E'!Q56)</f>
        <v/>
      </c>
      <c r="R56" s="19" t="str">
        <f>IF('5-Library'!Q55=0,"",'5-Library'!Q55)</f>
        <v/>
      </c>
      <c r="S56" s="20" t="str">
        <f>IF('5-A'!Q56=0,"",'5-A'!Q56)</f>
        <v/>
      </c>
      <c r="T56" s="19" t="str">
        <f>IF('5-B'!Q56=0,"",'5-B'!Q56)</f>
        <v/>
      </c>
      <c r="U56" s="20" t="str">
        <f>IF('5-C1'!Q55=0,"",'5-C1'!Q55)</f>
        <v/>
      </c>
      <c r="V56" s="17" t="str">
        <f>IF('5-C2'!Q55=0,"",'5-C2'!Q55)</f>
        <v/>
      </c>
      <c r="W56" s="18" t="str">
        <f>IF('6-A'!Q56=0,"",'6-A'!Q56)</f>
        <v/>
      </c>
      <c r="X56" s="19" t="str">
        <f>IF('6-B'!Q56=0,"",'6-B'!Q56)</f>
        <v/>
      </c>
      <c r="Y56" s="20" t="str">
        <f>IF('6-C'!Q56=0,"",'6-C'!Q56)</f>
        <v/>
      </c>
      <c r="Z56" s="19" t="str">
        <f>IF('7-A'!Q56=0,"",'7-A'!Q56)</f>
        <v/>
      </c>
      <c r="AA56" s="20" t="str">
        <f>IF('7-B'!Q56=0,"",'7-B'!Q56)</f>
        <v/>
      </c>
      <c r="AB56" s="17" t="str">
        <f>IF('7-C'!Q56=0,"",'7-C'!Q56)</f>
        <v/>
      </c>
      <c r="AC56" s="18" t="str">
        <f>IF('7-D'!Q56=0,"",'7-D'!Q56)</f>
        <v/>
      </c>
      <c r="AD56" s="19" t="str">
        <f>IF(Dialysis!Q55=0,"",Dialysis!Q55)</f>
        <v/>
      </c>
      <c r="AE56" s="20" t="str">
        <f>IF('ER Obs'!Q56=0,"",'ER Obs'!Q56)</f>
        <v/>
      </c>
      <c r="AF56" s="29">
        <f t="shared" si="12"/>
        <v>0</v>
      </c>
      <c r="AG56" s="30">
        <f t="shared" si="13"/>
        <v>0</v>
      </c>
    </row>
    <row r="57" spans="1:33" ht="15" customHeight="1" x14ac:dyDescent="0.25">
      <c r="A57" s="194"/>
      <c r="B57" s="102" t="s">
        <v>37</v>
      </c>
      <c r="C57" s="50">
        <f>VLOOKUP(B57,Table1[],2,FALSE)</f>
        <v>1827433</v>
      </c>
      <c r="D57" s="93" t="str">
        <f>VLOOKUP(B57,Table1[],3,FALSE)</f>
        <v>64 ct</v>
      </c>
      <c r="E57" s="50" t="s">
        <v>22</v>
      </c>
      <c r="F57" s="54">
        <f t="shared" si="14"/>
        <v>0.27124999999999999</v>
      </c>
      <c r="G57" s="56">
        <f>VLOOKUP(B57,Table1[],5,FALSE)</f>
        <v>64</v>
      </c>
      <c r="H57" s="53">
        <f>VLOOKUP(B57,Table1[],4,FALSE)</f>
        <v>17.36</v>
      </c>
      <c r="I57" s="24"/>
      <c r="J57" s="17" t="str">
        <f>IF('2-A'!Q57=0,"",'2-A'!Q57)</f>
        <v/>
      </c>
      <c r="K57" s="18" t="str">
        <f>IF('3-C'!Q56=0,"",'3-C'!Q56)</f>
        <v/>
      </c>
      <c r="L57" s="19" t="str">
        <f>IF('4-ICU FL'!Q56=0,"",'4-ICU FL'!Q56)</f>
        <v/>
      </c>
      <c r="M57" s="20" t="str">
        <f>IF('4-A1'!Q57=0,"",'4-A1'!Q57)</f>
        <v/>
      </c>
      <c r="N57" s="19" t="str">
        <f>IF('4-A2'!Q57=0,"",'4-A2'!Q57)</f>
        <v/>
      </c>
      <c r="O57" s="20" t="str">
        <f>IF('4-C'!Q57=0,"",'4-C'!Q57)</f>
        <v/>
      </c>
      <c r="P57" s="17" t="str">
        <f>IF('4-D'!Q57=0,"",'4-D'!Q57)</f>
        <v/>
      </c>
      <c r="Q57" s="18" t="str">
        <f>IF('4-E'!Q57=0,"",'4-E'!Q57)</f>
        <v/>
      </c>
      <c r="R57" s="19" t="str">
        <f>IF('5-Library'!Q56=0,"",'5-Library'!Q56)</f>
        <v/>
      </c>
      <c r="S57" s="20" t="str">
        <f>IF('5-A'!Q57=0,"",'5-A'!Q57)</f>
        <v/>
      </c>
      <c r="T57" s="19" t="str">
        <f>IF('5-B'!Q57=0,"",'5-B'!Q57)</f>
        <v/>
      </c>
      <c r="U57" s="20" t="str">
        <f>IF('5-C1'!Q56=0,"",'5-C1'!Q56)</f>
        <v/>
      </c>
      <c r="V57" s="17" t="str">
        <f>IF('5-C2'!Q56=0,"",'5-C2'!Q56)</f>
        <v/>
      </c>
      <c r="W57" s="18" t="str">
        <f>IF('6-A'!Q57=0,"",'6-A'!Q57)</f>
        <v/>
      </c>
      <c r="X57" s="19" t="str">
        <f>IF('6-B'!Q57=0,"",'6-B'!Q57)</f>
        <v/>
      </c>
      <c r="Y57" s="20" t="str">
        <f>IF('6-C'!Q57=0,"",'6-C'!Q57)</f>
        <v/>
      </c>
      <c r="Z57" s="19" t="str">
        <f>IF('7-A'!Q57=0,"",'7-A'!Q57)</f>
        <v/>
      </c>
      <c r="AA57" s="20" t="str">
        <f>IF('7-B'!Q57=0,"",'7-B'!Q57)</f>
        <v/>
      </c>
      <c r="AB57" s="17" t="str">
        <f>IF('7-C'!Q57=0,"",'7-C'!Q57)</f>
        <v/>
      </c>
      <c r="AC57" s="18" t="str">
        <f>IF('7-D'!Q57=0,"",'7-D'!Q57)</f>
        <v/>
      </c>
      <c r="AD57" s="19" t="str">
        <f>IF(Dialysis!Q56=0,"",Dialysis!Q56)</f>
        <v/>
      </c>
      <c r="AE57" s="20" t="str">
        <f>IF('ER Obs'!Q57=0,"",'ER Obs'!Q57)</f>
        <v/>
      </c>
      <c r="AF57" s="29">
        <f t="shared" si="12"/>
        <v>0</v>
      </c>
      <c r="AG57" s="30">
        <f t="shared" si="13"/>
        <v>0</v>
      </c>
    </row>
    <row r="58" spans="1:33" ht="15" customHeight="1" x14ac:dyDescent="0.25">
      <c r="A58" s="194"/>
      <c r="B58" s="102" t="s">
        <v>52</v>
      </c>
      <c r="C58" s="50">
        <f>VLOOKUP(B58,Table1[],2,FALSE)</f>
        <v>4040440</v>
      </c>
      <c r="D58" s="93" t="str">
        <f>VLOOKUP(B58,Table1[],3,FALSE)</f>
        <v>24 ct</v>
      </c>
      <c r="E58" s="50" t="s">
        <v>22</v>
      </c>
      <c r="F58" s="54">
        <f t="shared" si="14"/>
        <v>0.79041666666666666</v>
      </c>
      <c r="G58" s="56">
        <f>VLOOKUP(B58,Table1[],5,FALSE)</f>
        <v>24</v>
      </c>
      <c r="H58" s="53">
        <f>VLOOKUP(B58,Table1[],4,FALSE)</f>
        <v>18.97</v>
      </c>
      <c r="I58" s="32"/>
      <c r="J58" s="17" t="str">
        <f>IF('2-A'!Q58=0,"",'2-A'!Q58)</f>
        <v/>
      </c>
      <c r="K58" s="18" t="str">
        <f>IF('3-C'!Q57=0,"",'3-C'!Q57)</f>
        <v/>
      </c>
      <c r="L58" s="19" t="str">
        <f>IF('4-ICU FL'!Q57=0,"",'4-ICU FL'!Q57)</f>
        <v/>
      </c>
      <c r="M58" s="20" t="str">
        <f>IF('4-A1'!Q58=0,"",'4-A1'!Q58)</f>
        <v/>
      </c>
      <c r="N58" s="19" t="str">
        <f>IF('4-A2'!Q58=0,"",'4-A2'!Q58)</f>
        <v/>
      </c>
      <c r="O58" s="20" t="str">
        <f>IF('4-C'!Q58=0,"",'4-C'!Q58)</f>
        <v/>
      </c>
      <c r="P58" s="17" t="str">
        <f>IF('4-D'!Q58=0,"",'4-D'!Q58)</f>
        <v/>
      </c>
      <c r="Q58" s="18" t="str">
        <f>IF('4-E'!Q58=0,"",'4-E'!Q58)</f>
        <v/>
      </c>
      <c r="R58" s="19" t="str">
        <f>IF('5-Library'!Q57=0,"",'5-Library'!Q57)</f>
        <v/>
      </c>
      <c r="S58" s="20" t="str">
        <f>IF('5-A'!Q58=0,"",'5-A'!Q58)</f>
        <v/>
      </c>
      <c r="T58" s="19" t="str">
        <f>IF('5-B'!Q58=0,"",'5-B'!Q58)</f>
        <v/>
      </c>
      <c r="U58" s="20" t="str">
        <f>IF('5-C1'!Q57=0,"",'5-C1'!Q57)</f>
        <v/>
      </c>
      <c r="V58" s="17" t="str">
        <f>IF('5-C2'!Q57=0,"",'5-C2'!Q57)</f>
        <v/>
      </c>
      <c r="W58" s="18" t="str">
        <f>IF('6-A'!Q58=0,"",'6-A'!Q58)</f>
        <v/>
      </c>
      <c r="X58" s="19" t="str">
        <f>IF('6-B'!Q58=0,"",'6-B'!Q58)</f>
        <v/>
      </c>
      <c r="Y58" s="20" t="str">
        <f>IF('6-C'!Q58=0,"",'6-C'!Q58)</f>
        <v/>
      </c>
      <c r="Z58" s="19" t="str">
        <f>IF('7-A'!Q58=0,"",'7-A'!Q58)</f>
        <v/>
      </c>
      <c r="AA58" s="20" t="str">
        <f>IF('7-B'!Q58=0,"",'7-B'!Q58)</f>
        <v/>
      </c>
      <c r="AB58" s="17" t="str">
        <f>IF('7-C'!Q58=0,"",'7-C'!Q58)</f>
        <v/>
      </c>
      <c r="AC58" s="18" t="str">
        <f>IF('7-D'!Q58=0,"",'7-D'!Q58)</f>
        <v/>
      </c>
      <c r="AD58" s="19" t="str">
        <f>IF(Dialysis!Q57=0,"",Dialysis!Q57)</f>
        <v/>
      </c>
      <c r="AE58" s="20" t="str">
        <f>IF('ER Obs'!Q58=0,"",'ER Obs'!Q58)</f>
        <v/>
      </c>
      <c r="AF58" s="29">
        <f t="shared" si="12"/>
        <v>0</v>
      </c>
      <c r="AG58" s="30">
        <f t="shared" si="13"/>
        <v>0</v>
      </c>
    </row>
    <row r="59" spans="1:33" ht="15" customHeight="1" thickBot="1" x14ac:dyDescent="0.3">
      <c r="A59" s="194"/>
      <c r="B59" s="124" t="s">
        <v>73</v>
      </c>
      <c r="C59" s="125">
        <f>VLOOKUP(B59,Table1[],2,FALSE)</f>
        <v>4013066</v>
      </c>
      <c r="D59" s="126" t="str">
        <f>VLOOKUP(B59,Table1[],3,FALSE)</f>
        <v>24 ct</v>
      </c>
      <c r="E59" s="125" t="s">
        <v>22</v>
      </c>
      <c r="F59" s="55">
        <f t="shared" si="14"/>
        <v>0.68833333333333335</v>
      </c>
      <c r="G59" s="134">
        <f>VLOOKUP(B59,Table1[],5,FALSE)</f>
        <v>24</v>
      </c>
      <c r="H59" s="128">
        <f>VLOOKUP(B59,Table1[],4,FALSE)</f>
        <v>16.52</v>
      </c>
      <c r="I59" s="32"/>
      <c r="J59" s="121" t="str">
        <f>IF('2-A'!Q59=0,"",'2-A'!Q59)</f>
        <v/>
      </c>
      <c r="K59" s="122" t="str">
        <f>IF('3-C'!Q58=0,"",'3-C'!Q58)</f>
        <v/>
      </c>
      <c r="L59" s="119" t="str">
        <f>IF('4-ICU FL'!Q58=0,"",'4-ICU FL'!Q58)</f>
        <v/>
      </c>
      <c r="M59" s="120" t="str">
        <f>IF('4-A1'!Q59=0,"",'4-A1'!Q59)</f>
        <v/>
      </c>
      <c r="N59" s="119" t="str">
        <f>IF('4-A2'!Q59=0,"",'4-A2'!Q59)</f>
        <v/>
      </c>
      <c r="O59" s="120" t="str">
        <f>IF('4-C'!Q59=0,"",'4-C'!Q59)</f>
        <v/>
      </c>
      <c r="P59" s="121" t="str">
        <f>IF('4-D'!Q59=0,"",'4-D'!Q59)</f>
        <v/>
      </c>
      <c r="Q59" s="122" t="str">
        <f>IF('4-E'!Q59=0,"",'4-E'!Q59)</f>
        <v/>
      </c>
      <c r="R59" s="119" t="str">
        <f>IF('5-Library'!Q58=0,"",'5-Library'!Q58)</f>
        <v/>
      </c>
      <c r="S59" s="120" t="str">
        <f>IF('5-A'!Q59=0,"",'5-A'!Q59)</f>
        <v/>
      </c>
      <c r="T59" s="119" t="str">
        <f>IF('5-B'!Q59=0,"",'5-B'!Q59)</f>
        <v/>
      </c>
      <c r="U59" s="120" t="str">
        <f>IF('5-C1'!Q58=0,"",'5-C1'!Q58)</f>
        <v/>
      </c>
      <c r="V59" s="121" t="str">
        <f>IF('5-C2'!Q58=0,"",'5-C2'!Q58)</f>
        <v/>
      </c>
      <c r="W59" s="122" t="str">
        <f>IF('6-A'!Q59=0,"",'6-A'!Q59)</f>
        <v/>
      </c>
      <c r="X59" s="119" t="str">
        <f>IF('6-B'!Q59=0,"",'6-B'!Q59)</f>
        <v/>
      </c>
      <c r="Y59" s="120" t="str">
        <f>IF('6-C'!Q59=0,"",'6-C'!Q59)</f>
        <v/>
      </c>
      <c r="Z59" s="119" t="str">
        <f>IF('7-A'!Q59=0,"",'7-A'!Q59)</f>
        <v/>
      </c>
      <c r="AA59" s="120" t="str">
        <f>IF('7-B'!Q59=0,"",'7-B'!Q59)</f>
        <v/>
      </c>
      <c r="AB59" s="121" t="str">
        <f>IF('7-C'!Q59=0,"",'7-C'!Q59)</f>
        <v/>
      </c>
      <c r="AC59" s="122" t="str">
        <f>IF('7-D'!Q59=0,"",'7-D'!Q59)</f>
        <v/>
      </c>
      <c r="AD59" s="119" t="str">
        <f>IF(Dialysis!Q58=0,"",Dialysis!Q58)</f>
        <v/>
      </c>
      <c r="AE59" s="120" t="str">
        <f>IF('ER Obs'!Q59=0,"",'ER Obs'!Q59)</f>
        <v/>
      </c>
      <c r="AF59" s="36">
        <f t="shared" si="12"/>
        <v>0</v>
      </c>
      <c r="AG59" s="37">
        <f t="shared" si="13"/>
        <v>0</v>
      </c>
    </row>
    <row r="60" spans="1:33" ht="15" customHeight="1" thickBot="1" x14ac:dyDescent="0.3">
      <c r="A60" s="194"/>
      <c r="B60" s="208" t="s">
        <v>90</v>
      </c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209"/>
      <c r="Y60" s="209"/>
      <c r="Z60" s="209"/>
      <c r="AA60" s="209"/>
      <c r="AB60" s="209"/>
      <c r="AC60" s="209"/>
      <c r="AD60" s="209"/>
      <c r="AE60" s="209"/>
      <c r="AF60" s="209"/>
      <c r="AG60" s="210"/>
    </row>
    <row r="61" spans="1:33" ht="15" customHeight="1" thickBot="1" x14ac:dyDescent="0.3">
      <c r="A61" s="211"/>
      <c r="B61" s="135" t="s">
        <v>44</v>
      </c>
      <c r="C61" s="136">
        <f>VLOOKUP(B61,Table1[],2,FALSE)</f>
        <v>2104998</v>
      </c>
      <c r="D61" s="137" t="str">
        <f>VLOOKUP(B61,Table1[],3,FALSE)</f>
        <v>1000 ct</v>
      </c>
      <c r="E61" s="138" t="s">
        <v>22</v>
      </c>
      <c r="F61" s="139">
        <f t="shared" ref="F61" si="15">SUM(H61/G61)</f>
        <v>6.3200000000000001E-3</v>
      </c>
      <c r="G61" s="138">
        <f>VLOOKUP(B61,Table1[],5,FALSE)</f>
        <v>1000</v>
      </c>
      <c r="H61" s="138">
        <f>VLOOKUP(B61,Table1[],4,FALSE)</f>
        <v>6.32</v>
      </c>
      <c r="I61" s="140"/>
      <c r="J61" s="146" t="str">
        <f>IF('2-A'!Q61=0,"",'2-A'!Q61)</f>
        <v/>
      </c>
      <c r="K61" s="141" t="str">
        <f>IF('3-C'!Q60=0,"",'3-C'!Q60)</f>
        <v/>
      </c>
      <c r="L61" s="145" t="str">
        <f>IF('4-ICU FL'!Q60=0,"",'4-ICU FL'!Q60)</f>
        <v/>
      </c>
      <c r="M61" s="142" t="str">
        <f>IF('4-A1'!Q61=0,"",'4-A1'!Q61)</f>
        <v/>
      </c>
      <c r="N61" s="145" t="str">
        <f>IF('4-A2'!Q61=0,"",'4-A2'!Q61)</f>
        <v/>
      </c>
      <c r="O61" s="142" t="str">
        <f>IF('4-C'!Q61=0,"",'4-C'!Q61)</f>
        <v/>
      </c>
      <c r="P61" s="146" t="str">
        <f>IF('4-D'!Q61=0,"",'4-D'!Q61)</f>
        <v/>
      </c>
      <c r="Q61" s="141" t="str">
        <f>IF('4-E'!Q61=0,"",'4-E'!Q61)</f>
        <v/>
      </c>
      <c r="R61" s="145" t="str">
        <f>IF('5-Library'!Q60=0,"",'5-Library'!Q60)</f>
        <v/>
      </c>
      <c r="S61" s="142" t="str">
        <f>IF('5-A'!Q61=0,"",'5-A'!Q61)</f>
        <v/>
      </c>
      <c r="T61" s="145" t="str">
        <f>IF('5-B'!Q61=0,"",'5-B'!Q61)</f>
        <v/>
      </c>
      <c r="U61" s="142" t="str">
        <f>IF('5-C1'!Q60=0,"",'5-C1'!Q60)</f>
        <v/>
      </c>
      <c r="V61" s="146" t="str">
        <f>IF('5-C2'!Q60=0,"",'5-C2'!Q60)</f>
        <v/>
      </c>
      <c r="W61" s="141" t="str">
        <f>IF('6-A'!Q61=0,"",'6-A'!Q61)</f>
        <v/>
      </c>
      <c r="X61" s="145" t="str">
        <f>IF('6-B'!Q61=0,"",'6-B'!Q61)</f>
        <v/>
      </c>
      <c r="Y61" s="142" t="str">
        <f>IF('6-C'!Q61=0,"",'6-C'!Q61)</f>
        <v/>
      </c>
      <c r="Z61" s="145" t="str">
        <f>IF('7-A'!Q61=0,"",'7-A'!Q61)</f>
        <v/>
      </c>
      <c r="AA61" s="142" t="str">
        <f>IF('7-B'!Q61=0,"",'7-B'!Q61)</f>
        <v/>
      </c>
      <c r="AB61" s="146" t="str">
        <f>IF('7-C'!Q61=0,"",'7-C'!Q61)</f>
        <v/>
      </c>
      <c r="AC61" s="141" t="str">
        <f>IF('7-D'!Q61=0,"",'7-D'!Q61)</f>
        <v/>
      </c>
      <c r="AD61" s="145" t="str">
        <f>IF(Dialysis!Q60=0,"",Dialysis!Q60)</f>
        <v/>
      </c>
      <c r="AE61" s="142" t="str">
        <f>IF('ER Obs'!Q61=0,"",'ER Obs'!Q61)</f>
        <v/>
      </c>
      <c r="AF61" s="143">
        <f>SUM(J61:AE61)</f>
        <v>0</v>
      </c>
      <c r="AG61" s="144">
        <f>SUM(AF61*F61)</f>
        <v>0</v>
      </c>
    </row>
    <row r="62" spans="1:33" hidden="1" x14ac:dyDescent="0.25">
      <c r="AF62" s="64">
        <f>SUM(AF7:AF59)</f>
        <v>0</v>
      </c>
      <c r="AG62" s="65">
        <f>SUM(AG7:AG59)</f>
        <v>0</v>
      </c>
    </row>
  </sheetData>
  <mergeCells count="17">
    <mergeCell ref="A3:A61"/>
    <mergeCell ref="B3:B4"/>
    <mergeCell ref="D3:D4"/>
    <mergeCell ref="E3:E4"/>
    <mergeCell ref="F3:F4"/>
    <mergeCell ref="B60:AG60"/>
    <mergeCell ref="AF3:AF4"/>
    <mergeCell ref="AG3:AG4"/>
    <mergeCell ref="B6:AE6"/>
    <mergeCell ref="B21:AG21"/>
    <mergeCell ref="B31:AG31"/>
    <mergeCell ref="B47:AG47"/>
    <mergeCell ref="AF1:AF2"/>
    <mergeCell ref="AG1:AG2"/>
    <mergeCell ref="I3:I4"/>
    <mergeCell ref="B1:AE2"/>
    <mergeCell ref="B16:AG16"/>
  </mergeCells>
  <conditionalFormatting sqref="B29">
    <cfRule type="duplicateValues" dxfId="3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F1545-BD86-41B8-A079-B02704192A2F}">
  <dimension ref="A1:R62"/>
  <sheetViews>
    <sheetView workbookViewId="0">
      <pane xSplit="9" ySplit="4" topLeftCell="J24" activePane="bottomRight" state="frozen"/>
      <selection pane="topRight" activeCell="J1" sqref="J1"/>
      <selection pane="bottomLeft" activeCell="A5" sqref="A5"/>
      <selection pane="bottomRight" activeCell="J52" sqref="J52"/>
    </sheetView>
  </sheetViews>
  <sheetFormatPr defaultRowHeight="15" x14ac:dyDescent="0.25"/>
  <cols>
    <col min="2" max="2" width="24" style="104" customWidth="1"/>
    <col min="3" max="3" width="14.85546875" hidden="1" customWidth="1"/>
    <col min="4" max="4" width="14.85546875" style="95" hidden="1" customWidth="1"/>
    <col min="5" max="5" width="10" hidden="1" customWidth="1"/>
    <col min="6" max="6" width="10.140625" style="63" hidden="1" customWidth="1"/>
    <col min="7" max="7" width="10.140625" hidden="1" customWidth="1"/>
    <col min="8" max="8" width="9.140625" hidden="1" customWidth="1"/>
    <col min="18" max="18" width="11.7109375" customWidth="1"/>
  </cols>
  <sheetData>
    <row r="1" spans="1:18" ht="15" customHeight="1" x14ac:dyDescent="0.25">
      <c r="A1" s="1"/>
      <c r="B1" s="204" t="s">
        <v>131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26"/>
      <c r="Q1" s="200"/>
      <c r="R1" s="202"/>
    </row>
    <row r="2" spans="1:18" ht="15" customHeight="1" thickBot="1" x14ac:dyDescent="0.3">
      <c r="A2" s="80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27"/>
      <c r="Q2" s="201"/>
      <c r="R2" s="203"/>
    </row>
    <row r="3" spans="1:18" ht="15" customHeight="1" x14ac:dyDescent="0.25">
      <c r="A3" s="193" t="s">
        <v>97</v>
      </c>
      <c r="B3" s="222" t="s">
        <v>0</v>
      </c>
      <c r="C3" s="3" t="s">
        <v>1</v>
      </c>
      <c r="D3" s="214" t="s">
        <v>2</v>
      </c>
      <c r="E3" s="216" t="s">
        <v>3</v>
      </c>
      <c r="F3" s="218" t="s">
        <v>4</v>
      </c>
      <c r="G3" s="4" t="s">
        <v>5</v>
      </c>
      <c r="H3" s="4" t="s">
        <v>5</v>
      </c>
      <c r="I3" s="206" t="s">
        <v>6</v>
      </c>
      <c r="J3" s="5">
        <f>'Cover Sheet'!D5</f>
        <v>44296</v>
      </c>
      <c r="K3" s="5">
        <f t="shared" ref="K3:P3" si="0">J3+1</f>
        <v>44297</v>
      </c>
      <c r="L3" s="5">
        <f t="shared" si="0"/>
        <v>44298</v>
      </c>
      <c r="M3" s="5">
        <f t="shared" si="0"/>
        <v>44299</v>
      </c>
      <c r="N3" s="5">
        <f t="shared" si="0"/>
        <v>44300</v>
      </c>
      <c r="O3" s="5">
        <f t="shared" si="0"/>
        <v>44301</v>
      </c>
      <c r="P3" s="5">
        <f t="shared" si="0"/>
        <v>44302</v>
      </c>
      <c r="Q3" s="228" t="s">
        <v>7</v>
      </c>
      <c r="R3" s="230" t="s">
        <v>8</v>
      </c>
    </row>
    <row r="4" spans="1:18" ht="15" customHeight="1" thickBot="1" x14ac:dyDescent="0.3">
      <c r="A4" s="194"/>
      <c r="B4" s="223"/>
      <c r="C4" s="6" t="s">
        <v>9</v>
      </c>
      <c r="D4" s="215"/>
      <c r="E4" s="217"/>
      <c r="F4" s="219"/>
      <c r="G4" s="7" t="s">
        <v>10</v>
      </c>
      <c r="H4" s="7" t="s">
        <v>11</v>
      </c>
      <c r="I4" s="207"/>
      <c r="J4" s="113" t="str">
        <f>TEXT(J3,"ddd")</f>
        <v>Sat</v>
      </c>
      <c r="K4" s="113" t="str">
        <f t="shared" ref="K4:P4" si="1">TEXT(K3,"ddd")</f>
        <v>Sun</v>
      </c>
      <c r="L4" s="113" t="str">
        <f t="shared" si="1"/>
        <v>Mon</v>
      </c>
      <c r="M4" s="113" t="str">
        <f t="shared" si="1"/>
        <v>Tue</v>
      </c>
      <c r="N4" s="113" t="str">
        <f t="shared" si="1"/>
        <v>Wed</v>
      </c>
      <c r="O4" s="113" t="str">
        <f t="shared" si="1"/>
        <v>Thu</v>
      </c>
      <c r="P4" s="113" t="str">
        <f t="shared" si="1"/>
        <v>Fri</v>
      </c>
      <c r="Q4" s="229"/>
      <c r="R4" s="231"/>
    </row>
    <row r="5" spans="1:18" ht="15" hidden="1" customHeight="1" thickBot="1" x14ac:dyDescent="0.3">
      <c r="A5" s="194"/>
      <c r="B5" s="105"/>
      <c r="C5" s="105"/>
      <c r="D5" s="106"/>
      <c r="E5" s="107"/>
      <c r="F5" s="108"/>
      <c r="G5" s="109"/>
      <c r="H5" s="109"/>
      <c r="I5" s="8"/>
      <c r="J5" s="8"/>
      <c r="K5" s="8"/>
      <c r="L5" s="8"/>
      <c r="M5" s="8"/>
      <c r="N5" s="8"/>
      <c r="O5" s="8"/>
      <c r="P5" s="8"/>
      <c r="Q5" s="110"/>
      <c r="R5" s="111"/>
    </row>
    <row r="6" spans="1:18" ht="15" customHeight="1" thickBot="1" x14ac:dyDescent="0.3">
      <c r="A6" s="194"/>
      <c r="B6" s="209" t="s">
        <v>12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9"/>
      <c r="R6" s="10"/>
    </row>
    <row r="7" spans="1:18" ht="15" customHeight="1" x14ac:dyDescent="0.25">
      <c r="A7" s="194"/>
      <c r="B7" s="96" t="s">
        <v>64</v>
      </c>
      <c r="C7" s="11">
        <f>VLOOKUP(B7,'Data &amp; Table'!A3:G59,2,FALSE)</f>
        <v>5429872</v>
      </c>
      <c r="D7" s="11" t="str">
        <f>VLOOKUP(B7,Table1[],3,FALSE)</f>
        <v>72/4 oz</v>
      </c>
      <c r="E7" s="12" t="s">
        <v>22</v>
      </c>
      <c r="F7" s="13">
        <f t="shared" ref="F7" si="2">SUM(H7/G7)</f>
        <v>0.1497222222222222</v>
      </c>
      <c r="G7" s="14">
        <f>VLOOKUP(B7,Table1[],5,FALSE)</f>
        <v>72</v>
      </c>
      <c r="H7" s="15">
        <f>VLOOKUP(B7,Table1[],4,FALSE)</f>
        <v>10.78</v>
      </c>
      <c r="I7" s="16">
        <v>32</v>
      </c>
      <c r="J7" s="17"/>
      <c r="K7" s="18"/>
      <c r="L7" s="19"/>
      <c r="M7" s="20"/>
      <c r="N7" s="19"/>
      <c r="O7" s="20"/>
      <c r="P7" s="19"/>
      <c r="Q7" s="21">
        <f>SUM(J7:P7)</f>
        <v>0</v>
      </c>
      <c r="R7" s="22">
        <f>SUM(Q7*F7)</f>
        <v>0</v>
      </c>
    </row>
    <row r="8" spans="1:18" ht="15" hidden="1" customHeight="1" x14ac:dyDescent="0.25">
      <c r="A8" s="194"/>
      <c r="B8" s="97" t="s">
        <v>63</v>
      </c>
      <c r="C8" s="11">
        <f>VLOOKUP(B8,'Data &amp; Table'!A4:G60,2,FALSE)</f>
        <v>6777684</v>
      </c>
      <c r="D8" s="11" t="str">
        <f>VLOOKUP(B8,Table1[],3,FALSE)</f>
        <v>72/4 oz</v>
      </c>
      <c r="E8" s="12" t="s">
        <v>22</v>
      </c>
      <c r="F8" s="23">
        <f>SUM(H8/G8)</f>
        <v>0.17486111111111111</v>
      </c>
      <c r="G8" s="14">
        <f>VLOOKUP(B8,Table1[],5,FALSE)</f>
        <v>72</v>
      </c>
      <c r="H8" s="15">
        <f>VLOOKUP(B8,Table1[],4,FALSE)</f>
        <v>12.59</v>
      </c>
      <c r="I8" s="24"/>
      <c r="J8" s="25"/>
      <c r="K8" s="26"/>
      <c r="L8" s="27"/>
      <c r="M8" s="28"/>
      <c r="N8" s="27"/>
      <c r="O8" s="28"/>
      <c r="P8" s="27"/>
      <c r="Q8" s="29">
        <f t="shared" ref="Q8:Q15" si="3">SUM(J8:P8)</f>
        <v>0</v>
      </c>
      <c r="R8" s="30">
        <f t="shared" ref="R8:R15" si="4">SUM(Q8*F8)</f>
        <v>0</v>
      </c>
    </row>
    <row r="9" spans="1:18" ht="15" hidden="1" customHeight="1" x14ac:dyDescent="0.25">
      <c r="A9" s="194"/>
      <c r="B9" s="97" t="s">
        <v>49</v>
      </c>
      <c r="C9" s="11">
        <f>VLOOKUP(B9,'Data &amp; Table'!A5:G61,2,FALSE)</f>
        <v>26051</v>
      </c>
      <c r="D9" s="11" t="str">
        <f>VLOOKUP(B9,Table1[],3,FALSE)</f>
        <v>50 ct</v>
      </c>
      <c r="E9" s="12" t="s">
        <v>22</v>
      </c>
      <c r="F9" s="23">
        <f t="shared" ref="F9:F15" si="5">SUM(H9/G9)</f>
        <v>0.25</v>
      </c>
      <c r="G9" s="14">
        <f>VLOOKUP(B9,Table1[],5,FALSE)</f>
        <v>50</v>
      </c>
      <c r="H9" s="15">
        <f>VLOOKUP(B9,Table1[],4,FALSE)</f>
        <v>12.5</v>
      </c>
      <c r="I9" s="24"/>
      <c r="J9" s="25"/>
      <c r="K9" s="26"/>
      <c r="L9" s="27"/>
      <c r="M9" s="28"/>
      <c r="N9" s="27"/>
      <c r="O9" s="28"/>
      <c r="P9" s="27"/>
      <c r="Q9" s="29">
        <f t="shared" si="3"/>
        <v>0</v>
      </c>
      <c r="R9" s="30">
        <f t="shared" si="4"/>
        <v>0</v>
      </c>
    </row>
    <row r="10" spans="1:18" ht="15" customHeight="1" x14ac:dyDescent="0.25">
      <c r="A10" s="194"/>
      <c r="B10" s="97" t="s">
        <v>71</v>
      </c>
      <c r="C10" s="11">
        <f>VLOOKUP(B10,'Data &amp; Table'!A6:G62,2,FALSE)</f>
        <v>26068</v>
      </c>
      <c r="D10" s="11" t="str">
        <f>VLOOKUP(B10,Table1[],3,FALSE)</f>
        <v>50 ct</v>
      </c>
      <c r="E10" s="12" t="s">
        <v>22</v>
      </c>
      <c r="F10" s="23">
        <f t="shared" si="5"/>
        <v>0.24600000000000002</v>
      </c>
      <c r="G10" s="14">
        <f>VLOOKUP(B10,Table1[],5,FALSE)</f>
        <v>50</v>
      </c>
      <c r="H10" s="15">
        <f>VLOOKUP(B10,Table1[],4,FALSE)</f>
        <v>12.3</v>
      </c>
      <c r="I10" s="24">
        <v>14</v>
      </c>
      <c r="J10" s="25"/>
      <c r="K10" s="26"/>
      <c r="L10" s="27"/>
      <c r="M10" s="28"/>
      <c r="N10" s="27"/>
      <c r="O10" s="28"/>
      <c r="P10" s="27"/>
      <c r="Q10" s="29">
        <f t="shared" si="3"/>
        <v>0</v>
      </c>
      <c r="R10" s="30">
        <f t="shared" si="4"/>
        <v>0</v>
      </c>
    </row>
    <row r="11" spans="1:18" ht="15" customHeight="1" x14ac:dyDescent="0.25">
      <c r="A11" s="194"/>
      <c r="B11" s="97" t="s">
        <v>56</v>
      </c>
      <c r="C11" s="11">
        <f>VLOOKUP(B11,'Data &amp; Table'!A7:G63,2,FALSE)</f>
        <v>3598703</v>
      </c>
      <c r="D11" s="11" t="str">
        <f>VLOOKUP(B11,Table1[],3,FALSE)</f>
        <v>48/8 oz</v>
      </c>
      <c r="E11" s="12" t="s">
        <v>22</v>
      </c>
      <c r="F11" s="23">
        <f t="shared" si="5"/>
        <v>0.26041666666666669</v>
      </c>
      <c r="G11" s="14">
        <f>VLOOKUP(B11,Table1[],5,FALSE)</f>
        <v>48</v>
      </c>
      <c r="H11" s="15">
        <f>VLOOKUP(B11,Table1[],4,FALSE)</f>
        <v>12.5</v>
      </c>
      <c r="I11" s="24">
        <v>14</v>
      </c>
      <c r="J11" s="25"/>
      <c r="K11" s="26"/>
      <c r="L11" s="27"/>
      <c r="M11" s="28"/>
      <c r="N11" s="27"/>
      <c r="O11" s="28"/>
      <c r="P11" s="27"/>
      <c r="Q11" s="29">
        <f t="shared" si="3"/>
        <v>0</v>
      </c>
      <c r="R11" s="30">
        <f t="shared" si="4"/>
        <v>0</v>
      </c>
    </row>
    <row r="12" spans="1:18" ht="15" customHeight="1" x14ac:dyDescent="0.25">
      <c r="A12" s="194"/>
      <c r="B12" s="98" t="s">
        <v>76</v>
      </c>
      <c r="C12" s="11">
        <f>VLOOKUP(B12,'Data &amp; Table'!A8:G64,2,FALSE)</f>
        <v>3598737</v>
      </c>
      <c r="D12" s="11" t="str">
        <f>VLOOKUP(B12,Table1[],3,FALSE)</f>
        <v>48/8 oz</v>
      </c>
      <c r="E12" s="12" t="s">
        <v>22</v>
      </c>
      <c r="F12" s="23">
        <f t="shared" si="5"/>
        <v>0.26041666666666669</v>
      </c>
      <c r="G12" s="14">
        <f>VLOOKUP(B12,Table1[],5,FALSE)</f>
        <v>48</v>
      </c>
      <c r="H12" s="15">
        <f>VLOOKUP(B12,Table1[],4,FALSE)</f>
        <v>12.5</v>
      </c>
      <c r="I12" s="24">
        <v>14</v>
      </c>
      <c r="J12" s="25"/>
      <c r="K12" s="26"/>
      <c r="L12" s="27"/>
      <c r="M12" s="28"/>
      <c r="N12" s="27"/>
      <c r="O12" s="28"/>
      <c r="P12" s="27"/>
      <c r="Q12" s="29">
        <f t="shared" si="3"/>
        <v>0</v>
      </c>
      <c r="R12" s="30">
        <f t="shared" si="4"/>
        <v>0</v>
      </c>
    </row>
    <row r="13" spans="1:18" ht="15" hidden="1" customHeight="1" x14ac:dyDescent="0.25">
      <c r="A13" s="194"/>
      <c r="B13" s="98" t="s">
        <v>58</v>
      </c>
      <c r="C13" s="11">
        <f>VLOOKUP(B13,'Data &amp; Table'!A9:G65,2,FALSE)</f>
        <v>1886316</v>
      </c>
      <c r="D13" s="11" t="str">
        <f>VLOOKUP(B13,Table1[],3,FALSE)</f>
        <v>6/28 ct</v>
      </c>
      <c r="E13" s="12" t="s">
        <v>22</v>
      </c>
      <c r="F13" s="23">
        <f t="shared" si="5"/>
        <v>0.10327380952380953</v>
      </c>
      <c r="G13" s="14">
        <f>VLOOKUP(B13,Table1[],5,FALSE)</f>
        <v>168</v>
      </c>
      <c r="H13" s="15">
        <f>VLOOKUP(B13,Table1[],4,FALSE)</f>
        <v>17.350000000000001</v>
      </c>
      <c r="I13" s="24"/>
      <c r="J13" s="25"/>
      <c r="K13" s="26"/>
      <c r="L13" s="27"/>
      <c r="M13" s="28"/>
      <c r="N13" s="27"/>
      <c r="O13" s="28"/>
      <c r="P13" s="27"/>
      <c r="Q13" s="29">
        <f t="shared" si="3"/>
        <v>0</v>
      </c>
      <c r="R13" s="30">
        <f t="shared" si="4"/>
        <v>0</v>
      </c>
    </row>
    <row r="14" spans="1:18" ht="15" customHeight="1" x14ac:dyDescent="0.25">
      <c r="A14" s="194"/>
      <c r="B14" s="98" t="s">
        <v>59</v>
      </c>
      <c r="C14" s="11">
        <f>VLOOKUP(B14,'Data &amp; Table'!A10:G66,2,FALSE)</f>
        <v>4716920</v>
      </c>
      <c r="D14" s="11" t="str">
        <f>VLOOKUP(B14,Table1[],3,FALSE)</f>
        <v>6/28 ct</v>
      </c>
      <c r="E14" s="12" t="s">
        <v>22</v>
      </c>
      <c r="F14" s="23">
        <f t="shared" si="5"/>
        <v>0.10886904761904762</v>
      </c>
      <c r="G14" s="14">
        <f>VLOOKUP(B14,Table1[],5,FALSE)</f>
        <v>168</v>
      </c>
      <c r="H14" s="15">
        <f>VLOOKUP(B14,Table1[],4,FALSE)</f>
        <v>18.29</v>
      </c>
      <c r="I14" s="24">
        <v>4</v>
      </c>
      <c r="J14" s="25"/>
      <c r="K14" s="26"/>
      <c r="L14" s="27"/>
      <c r="M14" s="28"/>
      <c r="N14" s="27"/>
      <c r="O14" s="28"/>
      <c r="P14" s="27"/>
      <c r="Q14" s="29">
        <f t="shared" si="3"/>
        <v>0</v>
      </c>
      <c r="R14" s="30">
        <f t="shared" si="4"/>
        <v>0</v>
      </c>
    </row>
    <row r="15" spans="1:18" ht="15" customHeight="1" thickBot="1" x14ac:dyDescent="0.3">
      <c r="A15" s="194"/>
      <c r="B15" s="98" t="s">
        <v>72</v>
      </c>
      <c r="C15" s="11">
        <f>VLOOKUP(B15,'Data &amp; Table'!A11:G67,2,FALSE)</f>
        <v>4046330</v>
      </c>
      <c r="D15" s="11" t="str">
        <f>VLOOKUP(B15,Table1[],3,FALSE)</f>
        <v>1000 ct</v>
      </c>
      <c r="E15" s="12" t="s">
        <v>22</v>
      </c>
      <c r="F15" s="23">
        <f t="shared" si="5"/>
        <v>3.8869999999999995E-2</v>
      </c>
      <c r="G15" s="14">
        <f>VLOOKUP(B15,Table1[],5,FALSE)</f>
        <v>1000</v>
      </c>
      <c r="H15" s="15">
        <f>VLOOKUP(B15,Table1[],4,FALSE)</f>
        <v>38.869999999999997</v>
      </c>
      <c r="I15" s="24">
        <v>8</v>
      </c>
      <c r="J15" s="25"/>
      <c r="K15" s="26"/>
      <c r="L15" s="27"/>
      <c r="M15" s="28"/>
      <c r="N15" s="27"/>
      <c r="O15" s="28"/>
      <c r="P15" s="27"/>
      <c r="Q15" s="29">
        <f t="shared" si="3"/>
        <v>0</v>
      </c>
      <c r="R15" s="30">
        <f t="shared" si="4"/>
        <v>0</v>
      </c>
    </row>
    <row r="16" spans="1:18" ht="15" customHeight="1" thickBot="1" x14ac:dyDescent="0.3">
      <c r="A16" s="194"/>
      <c r="B16" s="224" t="s">
        <v>13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9"/>
      <c r="R16" s="38"/>
    </row>
    <row r="17" spans="1:18" ht="15" hidden="1" customHeight="1" x14ac:dyDescent="0.25">
      <c r="A17" s="194"/>
      <c r="B17" s="79" t="s">
        <v>54</v>
      </c>
      <c r="C17" s="39">
        <f>VLOOKUP(B17,'Data &amp; Table'!A3:G59,2,FALSE)</f>
        <v>7913403</v>
      </c>
      <c r="D17" s="11" t="str">
        <f>VLOOKUP(B17,Table1[],3,FALSE)</f>
        <v>8/10 ct</v>
      </c>
      <c r="E17" s="39" t="s">
        <v>22</v>
      </c>
      <c r="F17" s="13">
        <f>SUM(H17/G17)</f>
        <v>6.3312499999999998</v>
      </c>
      <c r="G17" s="40">
        <f>VLOOKUP(B17,Table1[],5,FALSE)</f>
        <v>8</v>
      </c>
      <c r="H17" s="41">
        <f>VLOOKUP(B17,Table1[],4,FALSE)</f>
        <v>50.65</v>
      </c>
      <c r="I17" s="42"/>
      <c r="J17" s="17"/>
      <c r="K17" s="43"/>
      <c r="L17" s="19"/>
      <c r="M17" s="44"/>
      <c r="N17" s="19"/>
      <c r="O17" s="44"/>
      <c r="P17" s="19"/>
      <c r="Q17" s="29">
        <f t="shared" ref="Q17:Q19" si="6">SUM(J17:P17)</f>
        <v>0</v>
      </c>
      <c r="R17" s="22">
        <f t="shared" ref="R17:R20" si="7">SUM(Q17*F17)</f>
        <v>0</v>
      </c>
    </row>
    <row r="18" spans="1:18" ht="15" customHeight="1" thickBot="1" x14ac:dyDescent="0.3">
      <c r="A18" s="194"/>
      <c r="B18" s="79" t="s">
        <v>53</v>
      </c>
      <c r="C18" s="39">
        <f>VLOOKUP(B18,'Data &amp; Table'!A4:G60,2,FALSE)</f>
        <v>7887268</v>
      </c>
      <c r="D18" s="11" t="str">
        <f>VLOOKUP(B18,Table1[],3,FALSE)</f>
        <v>16/10 ct</v>
      </c>
      <c r="E18" s="39" t="s">
        <v>22</v>
      </c>
      <c r="F18" s="23">
        <f t="shared" ref="F18:F20" si="8">SUM(H18/G18)</f>
        <v>5.3875000000000002</v>
      </c>
      <c r="G18" s="40">
        <f>VLOOKUP(B18,Table1[],5,FALSE)</f>
        <v>16</v>
      </c>
      <c r="H18" s="41">
        <f>VLOOKUP(B18,Table1[],4,FALSE)</f>
        <v>86.2</v>
      </c>
      <c r="I18" s="45" t="s">
        <v>167</v>
      </c>
      <c r="J18" s="25"/>
      <c r="K18" s="46"/>
      <c r="L18" s="27"/>
      <c r="M18" s="47"/>
      <c r="N18" s="27"/>
      <c r="O18" s="47"/>
      <c r="P18" s="27"/>
      <c r="Q18" s="29">
        <f t="shared" si="6"/>
        <v>0</v>
      </c>
      <c r="R18" s="30">
        <f t="shared" si="7"/>
        <v>0</v>
      </c>
    </row>
    <row r="19" spans="1:18" ht="15" hidden="1" customHeight="1" x14ac:dyDescent="0.25">
      <c r="A19" s="194"/>
      <c r="B19" s="79" t="s">
        <v>77</v>
      </c>
      <c r="C19" s="39">
        <f>VLOOKUP(B19,'Data &amp; Table'!A5:G61,2,FALSE)</f>
        <v>2216045</v>
      </c>
      <c r="D19" s="11" t="str">
        <f>VLOOKUP(B19,Table1[],3,FALSE)</f>
        <v>2 ct</v>
      </c>
      <c r="E19" s="39" t="s">
        <v>22</v>
      </c>
      <c r="F19" s="23">
        <f t="shared" si="8"/>
        <v>34.340000000000003</v>
      </c>
      <c r="G19" s="40">
        <f>VLOOKUP(B19,Table1[],5,FALSE)</f>
        <v>2</v>
      </c>
      <c r="H19" s="41">
        <f>VLOOKUP(B19,Table1[],4,FALSE)</f>
        <v>68.680000000000007</v>
      </c>
      <c r="I19" s="45"/>
      <c r="J19" s="25"/>
      <c r="K19" s="46"/>
      <c r="L19" s="27"/>
      <c r="M19" s="47"/>
      <c r="N19" s="27"/>
      <c r="O19" s="47"/>
      <c r="P19" s="27"/>
      <c r="Q19" s="29">
        <f t="shared" si="6"/>
        <v>0</v>
      </c>
      <c r="R19" s="30">
        <f t="shared" si="7"/>
        <v>0</v>
      </c>
    </row>
    <row r="20" spans="1:18" ht="15" hidden="1" customHeight="1" thickBot="1" x14ac:dyDescent="0.3">
      <c r="A20" s="194"/>
      <c r="B20" s="79" t="s">
        <v>78</v>
      </c>
      <c r="C20" s="39">
        <f>VLOOKUP(B20,'Data &amp; Table'!A6:G62,2,FALSE)</f>
        <v>2843104</v>
      </c>
      <c r="D20" s="11" t="str">
        <f>VLOOKUP(B20,Table1[],3,FALSE)</f>
        <v>2 ct</v>
      </c>
      <c r="E20" s="39" t="s">
        <v>22</v>
      </c>
      <c r="F20" s="23">
        <f t="shared" si="8"/>
        <v>34.93</v>
      </c>
      <c r="G20" s="40">
        <f>VLOOKUP(B20,Table1[],5,FALSE)</f>
        <v>2</v>
      </c>
      <c r="H20" s="41">
        <f>VLOOKUP(B20,Table1[],4,FALSE)</f>
        <v>69.86</v>
      </c>
      <c r="I20" s="45"/>
      <c r="J20" s="25"/>
      <c r="K20" s="46"/>
      <c r="L20" s="27"/>
      <c r="M20" s="47"/>
      <c r="N20" s="27"/>
      <c r="O20" s="47"/>
      <c r="P20" s="27"/>
      <c r="Q20" s="29">
        <f t="shared" ref="Q20:Q46" si="9">SUM(J20:P20)</f>
        <v>0</v>
      </c>
      <c r="R20" s="30">
        <f t="shared" si="7"/>
        <v>0</v>
      </c>
    </row>
    <row r="21" spans="1:18" ht="15" customHeight="1" thickBot="1" x14ac:dyDescent="0.3">
      <c r="A21" s="194"/>
      <c r="B21" s="224" t="s">
        <v>79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9"/>
      <c r="R21" s="38"/>
    </row>
    <row r="22" spans="1:18" ht="15" customHeight="1" x14ac:dyDescent="0.25">
      <c r="A22" s="194"/>
      <c r="B22" s="99" t="s">
        <v>62</v>
      </c>
      <c r="C22" s="50">
        <f>VLOOKUP(B22,'Data &amp; Table'!A3:G59,2,FALSE)</f>
        <v>7076126</v>
      </c>
      <c r="D22" s="93" t="str">
        <f>VLOOKUP(B22,Table1[],3,FALSE)</f>
        <v>72/4 oz</v>
      </c>
      <c r="E22" s="50" t="s">
        <v>22</v>
      </c>
      <c r="F22" s="51">
        <f>SUM(H22/G22)</f>
        <v>0.28611111111111115</v>
      </c>
      <c r="G22" s="52">
        <f>VLOOKUP(B22,Table1[],5,FALSE)</f>
        <v>72</v>
      </c>
      <c r="H22" s="53">
        <f>VLOOKUP(B22,Table1[],4,FALSE)</f>
        <v>20.6</v>
      </c>
      <c r="I22" s="42">
        <v>4</v>
      </c>
      <c r="J22" s="19"/>
      <c r="K22" s="44"/>
      <c r="L22" s="19"/>
      <c r="M22" s="44"/>
      <c r="N22" s="19"/>
      <c r="O22" s="44"/>
      <c r="P22" s="19"/>
      <c r="Q22" s="21">
        <f t="shared" si="9"/>
        <v>0</v>
      </c>
      <c r="R22" s="22">
        <f t="shared" ref="R22:R30" si="10">SUM(Q22*F22)</f>
        <v>0</v>
      </c>
    </row>
    <row r="23" spans="1:18" ht="15" customHeight="1" x14ac:dyDescent="0.25">
      <c r="A23" s="194"/>
      <c r="B23" s="100" t="s">
        <v>26</v>
      </c>
      <c r="C23" s="50">
        <f>VLOOKUP(B23,'Data &amp; Table'!A4:G60,2,FALSE)</f>
        <v>0</v>
      </c>
      <c r="D23" s="93" t="str">
        <f>VLOOKUP(B23,Table1[],3,FALSE)</f>
        <v>1 ea</v>
      </c>
      <c r="E23" s="50" t="s">
        <v>22</v>
      </c>
      <c r="F23" s="54">
        <f t="shared" ref="F23:F30" si="11">SUM(H23/G23)</f>
        <v>2.31</v>
      </c>
      <c r="G23" s="52">
        <f>VLOOKUP(B23,Table1[],5,FALSE)</f>
        <v>1</v>
      </c>
      <c r="H23" s="53">
        <f>VLOOKUP(B23,Table1[],4,FALSE)</f>
        <v>2.31</v>
      </c>
      <c r="I23" s="45">
        <v>6</v>
      </c>
      <c r="J23" s="27"/>
      <c r="K23" s="47"/>
      <c r="L23" s="27"/>
      <c r="M23" s="47"/>
      <c r="N23" s="27"/>
      <c r="O23" s="47"/>
      <c r="P23" s="27"/>
      <c r="Q23" s="29">
        <f t="shared" si="9"/>
        <v>0</v>
      </c>
      <c r="R23" s="30">
        <f t="shared" si="10"/>
        <v>0</v>
      </c>
    </row>
    <row r="24" spans="1:18" ht="15" customHeight="1" x14ac:dyDescent="0.25">
      <c r="A24" s="194"/>
      <c r="B24" s="97" t="s">
        <v>36</v>
      </c>
      <c r="C24" s="50">
        <f>VLOOKUP(B24,'Data &amp; Table'!A5:G61,2,FALSE)</f>
        <v>3412410</v>
      </c>
      <c r="D24" s="93" t="str">
        <f>VLOOKUP(B24,Table1[],3,FALSE)</f>
        <v>48 ct</v>
      </c>
      <c r="E24" s="50" t="s">
        <v>22</v>
      </c>
      <c r="F24" s="54">
        <f t="shared" si="11"/>
        <v>0.32645833333333335</v>
      </c>
      <c r="G24" s="52">
        <f>VLOOKUP(B24,Table1[],5,FALSE)</f>
        <v>48</v>
      </c>
      <c r="H24" s="53">
        <f>VLOOKUP(B24,Table1[],4,FALSE)</f>
        <v>15.67</v>
      </c>
      <c r="I24" s="45">
        <v>24</v>
      </c>
      <c r="J24" s="27"/>
      <c r="K24" s="47"/>
      <c r="L24" s="27"/>
      <c r="M24" s="47"/>
      <c r="N24" s="27"/>
      <c r="O24" s="47"/>
      <c r="P24" s="27"/>
      <c r="Q24" s="29">
        <f t="shared" si="9"/>
        <v>0</v>
      </c>
      <c r="R24" s="30">
        <f t="shared" si="10"/>
        <v>0</v>
      </c>
    </row>
    <row r="25" spans="1:18" ht="15" hidden="1" customHeight="1" x14ac:dyDescent="0.25">
      <c r="A25" s="194"/>
      <c r="B25" s="101" t="s">
        <v>68</v>
      </c>
      <c r="C25" s="50">
        <f>VLOOKUP(B25,'Data &amp; Table'!A6:G62,2,FALSE)</f>
        <v>6216725</v>
      </c>
      <c r="D25" s="93" t="str">
        <f>VLOOKUP(B25,Table1[],3,FALSE)</f>
        <v>48 ct</v>
      </c>
      <c r="E25" s="50" t="s">
        <v>22</v>
      </c>
      <c r="F25" s="54">
        <f t="shared" si="11"/>
        <v>0.36791666666666667</v>
      </c>
      <c r="G25" s="52">
        <f>VLOOKUP(B25,Table1[],5,FALSE)</f>
        <v>48</v>
      </c>
      <c r="H25" s="53">
        <f>VLOOKUP(B25,Table1[],4,FALSE)</f>
        <v>17.66</v>
      </c>
      <c r="I25" s="45"/>
      <c r="J25" s="27"/>
      <c r="K25" s="47"/>
      <c r="L25" s="27"/>
      <c r="M25" s="47"/>
      <c r="N25" s="27"/>
      <c r="O25" s="47"/>
      <c r="P25" s="27"/>
      <c r="Q25" s="29">
        <f t="shared" si="9"/>
        <v>0</v>
      </c>
      <c r="R25" s="30">
        <f t="shared" si="10"/>
        <v>0</v>
      </c>
    </row>
    <row r="26" spans="1:18" ht="15" hidden="1" customHeight="1" x14ac:dyDescent="0.25">
      <c r="A26" s="194"/>
      <c r="B26" s="101" t="s">
        <v>70</v>
      </c>
      <c r="C26" s="50">
        <f>VLOOKUP(B26,'Data &amp; Table'!A7:G63,2,FALSE)</f>
        <v>6216709</v>
      </c>
      <c r="D26" s="93" t="str">
        <f>VLOOKUP(B26,Table1[],3,FALSE)</f>
        <v>48 ct</v>
      </c>
      <c r="E26" s="50" t="s">
        <v>22</v>
      </c>
      <c r="F26" s="54">
        <f t="shared" si="11"/>
        <v>0.36791666666666667</v>
      </c>
      <c r="G26" s="52">
        <f>VLOOKUP(B26,Table1[],5,FALSE)</f>
        <v>48</v>
      </c>
      <c r="H26" s="53">
        <f>VLOOKUP(B26,Table1[],4,FALSE)</f>
        <v>17.66</v>
      </c>
      <c r="I26" s="45"/>
      <c r="J26" s="27"/>
      <c r="K26" s="47"/>
      <c r="L26" s="27"/>
      <c r="M26" s="47"/>
      <c r="N26" s="27"/>
      <c r="O26" s="47"/>
      <c r="P26" s="27"/>
      <c r="Q26" s="29">
        <f t="shared" si="9"/>
        <v>0</v>
      </c>
      <c r="R26" s="30">
        <f t="shared" si="10"/>
        <v>0</v>
      </c>
    </row>
    <row r="27" spans="1:18" ht="15" hidden="1" customHeight="1" x14ac:dyDescent="0.25">
      <c r="A27" s="194"/>
      <c r="B27" s="101" t="s">
        <v>69</v>
      </c>
      <c r="C27" s="50">
        <f>VLOOKUP(B27,'Data &amp; Table'!A8:G64,2,FALSE)</f>
        <v>0</v>
      </c>
      <c r="D27" s="93">
        <f>VLOOKUP(B27,Table1[],3,FALSE)</f>
        <v>0</v>
      </c>
      <c r="E27" s="50" t="s">
        <v>22</v>
      </c>
      <c r="F27" s="54">
        <f t="shared" si="11"/>
        <v>0.19</v>
      </c>
      <c r="G27" s="52">
        <f>VLOOKUP(B27,Table1[],5,FALSE)</f>
        <v>1</v>
      </c>
      <c r="H27" s="53">
        <f>VLOOKUP(B27,Table1[],4,FALSE)</f>
        <v>0.19</v>
      </c>
      <c r="I27" s="45"/>
      <c r="J27" s="27"/>
      <c r="K27" s="47"/>
      <c r="L27" s="27"/>
      <c r="M27" s="47"/>
      <c r="N27" s="27"/>
      <c r="O27" s="47"/>
      <c r="P27" s="27"/>
      <c r="Q27" s="29">
        <f t="shared" si="9"/>
        <v>0</v>
      </c>
      <c r="R27" s="30">
        <f t="shared" si="10"/>
        <v>0</v>
      </c>
    </row>
    <row r="28" spans="1:18" ht="15" customHeight="1" x14ac:dyDescent="0.25">
      <c r="A28" s="194"/>
      <c r="B28" s="102" t="s">
        <v>43</v>
      </c>
      <c r="C28" s="50">
        <f>VLOOKUP(B28,'Data &amp; Table'!A9:G65,2,FALSE)</f>
        <v>1666163</v>
      </c>
      <c r="D28" s="93" t="str">
        <f>VLOOKUP(B28,Table1[],3,FALSE)</f>
        <v>48 ct</v>
      </c>
      <c r="E28" s="50" t="s">
        <v>22</v>
      </c>
      <c r="F28" s="54">
        <f t="shared" si="11"/>
        <v>0.31708333333333333</v>
      </c>
      <c r="G28" s="52">
        <f>VLOOKUP(B28,Table1[],5,FALSE)</f>
        <v>48</v>
      </c>
      <c r="H28" s="53">
        <f>VLOOKUP(B28,Table1[],4,FALSE)</f>
        <v>15.22</v>
      </c>
      <c r="I28" s="45">
        <v>24</v>
      </c>
      <c r="J28" s="27"/>
      <c r="K28" s="47"/>
      <c r="L28" s="27"/>
      <c r="M28" s="47"/>
      <c r="N28" s="27"/>
      <c r="O28" s="47"/>
      <c r="P28" s="27"/>
      <c r="Q28" s="29">
        <f t="shared" si="9"/>
        <v>0</v>
      </c>
      <c r="R28" s="30">
        <f t="shared" si="10"/>
        <v>0</v>
      </c>
    </row>
    <row r="29" spans="1:18" ht="15" hidden="1" customHeight="1" x14ac:dyDescent="0.25">
      <c r="A29" s="194"/>
      <c r="B29" s="101" t="s">
        <v>47</v>
      </c>
      <c r="C29" s="50">
        <f>VLOOKUP(B29,'Data &amp; Table'!A10:G66,2,FALSE)</f>
        <v>0</v>
      </c>
      <c r="D29" s="93">
        <f>VLOOKUP(B29,Table1[],3,FALSE)</f>
        <v>0</v>
      </c>
      <c r="E29" s="50" t="s">
        <v>22</v>
      </c>
      <c r="F29" s="54">
        <f t="shared" si="11"/>
        <v>0.8</v>
      </c>
      <c r="G29" s="52">
        <f>VLOOKUP(B29,Table1[],5,FALSE)</f>
        <v>1</v>
      </c>
      <c r="H29" s="53">
        <f>VLOOKUP(B29,Table1[],4,FALSE)</f>
        <v>0.8</v>
      </c>
      <c r="I29" s="45"/>
      <c r="J29" s="27"/>
      <c r="K29" s="47"/>
      <c r="L29" s="27"/>
      <c r="M29" s="47"/>
      <c r="N29" s="27"/>
      <c r="O29" s="47"/>
      <c r="P29" s="27"/>
      <c r="Q29" s="29">
        <f t="shared" si="9"/>
        <v>0</v>
      </c>
      <c r="R29" s="30">
        <f t="shared" si="10"/>
        <v>0</v>
      </c>
    </row>
    <row r="30" spans="1:18" ht="15" customHeight="1" thickBot="1" x14ac:dyDescent="0.3">
      <c r="A30" s="194"/>
      <c r="B30" s="102" t="s">
        <v>48</v>
      </c>
      <c r="C30" s="50">
        <f>VLOOKUP(B30,'Data &amp; Table'!A11:G67,2,FALSE)</f>
        <v>8759060</v>
      </c>
      <c r="D30" s="93" t="str">
        <f>VLOOKUP(B30,Table1[],3,FALSE)</f>
        <v>48 ct</v>
      </c>
      <c r="E30" s="50" t="s">
        <v>22</v>
      </c>
      <c r="F30" s="54">
        <f t="shared" si="11"/>
        <v>0.30437500000000001</v>
      </c>
      <c r="G30" s="52">
        <f>VLOOKUP(B30,Table1[],5,FALSE)</f>
        <v>48</v>
      </c>
      <c r="H30" s="53">
        <f>VLOOKUP(B30,Table1[],4,FALSE)</f>
        <v>14.61</v>
      </c>
      <c r="I30" s="45">
        <v>2</v>
      </c>
      <c r="J30" s="27"/>
      <c r="K30" s="47"/>
      <c r="L30" s="27"/>
      <c r="M30" s="47"/>
      <c r="N30" s="27"/>
      <c r="O30" s="47"/>
      <c r="P30" s="27"/>
      <c r="Q30" s="29">
        <f t="shared" si="9"/>
        <v>0</v>
      </c>
      <c r="R30" s="30">
        <f t="shared" si="10"/>
        <v>0</v>
      </c>
    </row>
    <row r="31" spans="1:18" ht="15" customHeight="1" thickBot="1" x14ac:dyDescent="0.3">
      <c r="A31" s="194"/>
      <c r="B31" s="224" t="s">
        <v>14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9"/>
      <c r="R31" s="38"/>
    </row>
    <row r="32" spans="1:18" ht="15" customHeight="1" x14ac:dyDescent="0.25">
      <c r="A32" s="194"/>
      <c r="B32" s="102" t="s">
        <v>75</v>
      </c>
      <c r="C32" s="50">
        <f>VLOOKUP(B32,Table1[],2,FALSE)</f>
        <v>8328668</v>
      </c>
      <c r="D32" s="93" t="str">
        <f>VLOOKUP(B32,Table1[],3,FALSE)</f>
        <v>384 ct</v>
      </c>
      <c r="E32" s="50" t="s">
        <v>22</v>
      </c>
      <c r="F32" s="51">
        <f>SUM(H32/G32)</f>
        <v>3.3385416666666667E-2</v>
      </c>
      <c r="G32" s="56">
        <f>VLOOKUP(B32,Table1[],5,FALSE)</f>
        <v>384</v>
      </c>
      <c r="H32" s="53">
        <f>VLOOKUP(B32,Table1[],4,FALSE)</f>
        <v>12.82</v>
      </c>
      <c r="I32" s="42">
        <v>20</v>
      </c>
      <c r="J32" s="19"/>
      <c r="K32" s="44"/>
      <c r="L32" s="19"/>
      <c r="M32" s="44"/>
      <c r="N32" s="19"/>
      <c r="O32" s="44"/>
      <c r="P32" s="19"/>
      <c r="Q32" s="21">
        <f t="shared" si="9"/>
        <v>0</v>
      </c>
      <c r="R32" s="22">
        <f>SUM(Q32*F32)</f>
        <v>0</v>
      </c>
    </row>
    <row r="33" spans="1:18" ht="15" hidden="1" customHeight="1" x14ac:dyDescent="0.25">
      <c r="A33" s="194"/>
      <c r="B33" s="102" t="s">
        <v>65</v>
      </c>
      <c r="C33" s="50">
        <f>VLOOKUP(B33,Table1[],2,FALSE)</f>
        <v>4053468</v>
      </c>
      <c r="D33" s="93" t="str">
        <f>VLOOKUP(B33,Table1[],3,FALSE)</f>
        <v>20/50 ct</v>
      </c>
      <c r="E33" s="50" t="s">
        <v>22</v>
      </c>
      <c r="F33" s="54">
        <f t="shared" ref="F33:F46" si="12">SUM(H33/G33)</f>
        <v>4.0600000000000004E-2</v>
      </c>
      <c r="G33" s="56">
        <f>VLOOKUP(B33,Table1[],5,FALSE)</f>
        <v>1000</v>
      </c>
      <c r="H33" s="53">
        <f>VLOOKUP(B33,Table1[],4,FALSE)</f>
        <v>40.6</v>
      </c>
      <c r="I33" s="45"/>
      <c r="J33" s="27"/>
      <c r="K33" s="47"/>
      <c r="L33" s="27"/>
      <c r="M33" s="47"/>
      <c r="N33" s="27"/>
      <c r="O33" s="47"/>
      <c r="P33" s="27"/>
      <c r="Q33" s="29">
        <f t="shared" si="9"/>
        <v>0</v>
      </c>
      <c r="R33" s="30">
        <f t="shared" ref="R33:R46" si="13">SUM(Q33*F33)</f>
        <v>0</v>
      </c>
    </row>
    <row r="34" spans="1:18" ht="15" customHeight="1" x14ac:dyDescent="0.25">
      <c r="A34" s="194"/>
      <c r="B34" s="102" t="s">
        <v>50</v>
      </c>
      <c r="C34" s="50">
        <f>VLOOKUP(B34,Table1[],2,FALSE)</f>
        <v>4695292</v>
      </c>
      <c r="D34" s="93" t="str">
        <f>VLOOKUP(B34,Table1[],3,FALSE)</f>
        <v>6/50 ct</v>
      </c>
      <c r="E34" s="50" t="s">
        <v>22</v>
      </c>
      <c r="F34" s="54">
        <f t="shared" si="12"/>
        <v>9.5966666666666658E-2</v>
      </c>
      <c r="G34" s="56">
        <f>VLOOKUP(B34,Table1[],5,FALSE)</f>
        <v>300</v>
      </c>
      <c r="H34" s="53">
        <f>VLOOKUP(B34,Table1[],4,FALSE)</f>
        <v>28.79</v>
      </c>
      <c r="I34" s="45">
        <v>3</v>
      </c>
      <c r="J34" s="27"/>
      <c r="K34" s="47"/>
      <c r="L34" s="27"/>
      <c r="M34" s="47"/>
      <c r="N34" s="27"/>
      <c r="O34" s="47"/>
      <c r="P34" s="27"/>
      <c r="Q34" s="29">
        <f t="shared" si="9"/>
        <v>0</v>
      </c>
      <c r="R34" s="30">
        <f t="shared" si="13"/>
        <v>0</v>
      </c>
    </row>
    <row r="35" spans="1:18" ht="15" customHeight="1" x14ac:dyDescent="0.25">
      <c r="A35" s="194"/>
      <c r="B35" s="102" t="s">
        <v>60</v>
      </c>
      <c r="C35" s="50">
        <f>VLOOKUP(B35,Table1[],2,FALSE)</f>
        <v>6937445</v>
      </c>
      <c r="D35" s="93" t="str">
        <f>VLOOKUP(B35,Table1[],3,FALSE)</f>
        <v>200 ct</v>
      </c>
      <c r="E35" s="50" t="s">
        <v>22</v>
      </c>
      <c r="F35" s="54">
        <f t="shared" si="12"/>
        <v>7.4400000000000008E-2</v>
      </c>
      <c r="G35" s="56">
        <f>VLOOKUP(B35,Table1[],5,FALSE)</f>
        <v>200</v>
      </c>
      <c r="H35" s="53">
        <f>VLOOKUP(B35,Table1[],4,FALSE)</f>
        <v>14.88</v>
      </c>
      <c r="I35" s="45">
        <v>12</v>
      </c>
      <c r="J35" s="27"/>
      <c r="K35" s="47"/>
      <c r="L35" s="27"/>
      <c r="M35" s="47"/>
      <c r="N35" s="27"/>
      <c r="O35" s="47"/>
      <c r="P35" s="27"/>
      <c r="Q35" s="29">
        <f t="shared" si="9"/>
        <v>0</v>
      </c>
      <c r="R35" s="30">
        <f t="shared" si="13"/>
        <v>0</v>
      </c>
    </row>
    <row r="36" spans="1:18" ht="15" customHeight="1" x14ac:dyDescent="0.25">
      <c r="A36" s="194"/>
      <c r="B36" s="102" t="s">
        <v>61</v>
      </c>
      <c r="C36" s="50">
        <f>VLOOKUP(B36,Table1[],2,FALSE)</f>
        <v>4136768</v>
      </c>
      <c r="D36" s="93" t="str">
        <f>VLOOKUP(B36,Table1[],3,FALSE)</f>
        <v>1000 ct</v>
      </c>
      <c r="E36" s="50" t="s">
        <v>22</v>
      </c>
      <c r="F36" s="54">
        <f t="shared" si="12"/>
        <v>2.3809999999999998E-2</v>
      </c>
      <c r="G36" s="56">
        <f>VLOOKUP(B36,Table1[],5,FALSE)</f>
        <v>1000</v>
      </c>
      <c r="H36" s="53">
        <f>VLOOKUP(B36,Table1[],4,FALSE)</f>
        <v>23.81</v>
      </c>
      <c r="I36" s="45">
        <v>12</v>
      </c>
      <c r="J36" s="27"/>
      <c r="K36" s="47"/>
      <c r="L36" s="27"/>
      <c r="M36" s="47"/>
      <c r="N36" s="27"/>
      <c r="O36" s="47"/>
      <c r="P36" s="27"/>
      <c r="Q36" s="29">
        <f t="shared" si="9"/>
        <v>0</v>
      </c>
      <c r="R36" s="30">
        <f t="shared" si="13"/>
        <v>0</v>
      </c>
    </row>
    <row r="37" spans="1:18" ht="15" customHeight="1" x14ac:dyDescent="0.25">
      <c r="A37" s="194"/>
      <c r="B37" s="102" t="s">
        <v>80</v>
      </c>
      <c r="C37" s="50">
        <f>VLOOKUP(B37,Table1[],2,FALSE)</f>
        <v>7087133</v>
      </c>
      <c r="D37" s="93" t="str">
        <f>VLOOKUP(B37,Table1[],3,FALSE)</f>
        <v>200 ct</v>
      </c>
      <c r="E37" s="50" t="s">
        <v>22</v>
      </c>
      <c r="F37" s="54">
        <f t="shared" si="12"/>
        <v>0.17019999999999999</v>
      </c>
      <c r="G37" s="56">
        <f>VLOOKUP(B37,Table1[],5,FALSE)</f>
        <v>200</v>
      </c>
      <c r="H37" s="53">
        <f>VLOOKUP(B37,Table1[],4,FALSE)</f>
        <v>34.04</v>
      </c>
      <c r="I37" s="45">
        <v>18</v>
      </c>
      <c r="J37" s="27"/>
      <c r="K37" s="47"/>
      <c r="L37" s="27"/>
      <c r="M37" s="47"/>
      <c r="N37" s="27"/>
      <c r="O37" s="47"/>
      <c r="P37" s="27"/>
      <c r="Q37" s="29">
        <f t="shared" si="9"/>
        <v>0</v>
      </c>
      <c r="R37" s="30">
        <f t="shared" si="13"/>
        <v>0</v>
      </c>
    </row>
    <row r="38" spans="1:18" ht="15" customHeight="1" x14ac:dyDescent="0.25">
      <c r="A38" s="194"/>
      <c r="B38" s="102" t="s">
        <v>81</v>
      </c>
      <c r="C38" s="50">
        <f>VLOOKUP(B38,Table1[],2,FALSE)</f>
        <v>4879710</v>
      </c>
      <c r="D38" s="93" t="str">
        <f>VLOOKUP(B38,Table1[],3,FALSE)</f>
        <v>2000 ct</v>
      </c>
      <c r="E38" s="50" t="s">
        <v>22</v>
      </c>
      <c r="F38" s="54">
        <f t="shared" si="12"/>
        <v>6.13E-3</v>
      </c>
      <c r="G38" s="56">
        <f>VLOOKUP(B38,Table1[],5,FALSE)</f>
        <v>2000</v>
      </c>
      <c r="H38" s="53">
        <f>VLOOKUP(B38,Table1[],4,FALSE)</f>
        <v>12.26</v>
      </c>
      <c r="I38" s="45">
        <v>32</v>
      </c>
      <c r="J38" s="27"/>
      <c r="K38" s="47"/>
      <c r="L38" s="27"/>
      <c r="M38" s="47"/>
      <c r="N38" s="27"/>
      <c r="O38" s="47"/>
      <c r="P38" s="27"/>
      <c r="Q38" s="29">
        <f t="shared" si="9"/>
        <v>0</v>
      </c>
      <c r="R38" s="30">
        <f t="shared" si="13"/>
        <v>0</v>
      </c>
    </row>
    <row r="39" spans="1:18" ht="15" customHeight="1" x14ac:dyDescent="0.25">
      <c r="A39" s="194"/>
      <c r="B39" s="102" t="s">
        <v>82</v>
      </c>
      <c r="C39" s="50">
        <f>VLOOKUP(B39,Table1[],2,FALSE)</f>
        <v>6735138</v>
      </c>
      <c r="D39" s="93" t="str">
        <f>VLOOKUP(B39,Table1[],3,FALSE)</f>
        <v>200 ct</v>
      </c>
      <c r="E39" s="50" t="s">
        <v>22</v>
      </c>
      <c r="F39" s="54">
        <f t="shared" si="12"/>
        <v>6.9749999999999993E-2</v>
      </c>
      <c r="G39" s="56">
        <f>VLOOKUP(B39,Table1[],5,FALSE)</f>
        <v>200</v>
      </c>
      <c r="H39" s="53">
        <f>VLOOKUP(B39,Table1[],4,FALSE)</f>
        <v>13.95</v>
      </c>
      <c r="I39" s="45">
        <v>15</v>
      </c>
      <c r="J39" s="27"/>
      <c r="K39" s="47"/>
      <c r="L39" s="27"/>
      <c r="M39" s="47"/>
      <c r="N39" s="27"/>
      <c r="O39" s="47"/>
      <c r="P39" s="27"/>
      <c r="Q39" s="29">
        <f t="shared" si="9"/>
        <v>0</v>
      </c>
      <c r="R39" s="30">
        <f t="shared" si="13"/>
        <v>0</v>
      </c>
    </row>
    <row r="40" spans="1:18" ht="15" customHeight="1" x14ac:dyDescent="0.25">
      <c r="A40" s="194"/>
      <c r="B40" s="102" t="s">
        <v>83</v>
      </c>
      <c r="C40" s="50">
        <f>VLOOKUP(B40,Table1[],2,FALSE)</f>
        <v>6631347</v>
      </c>
      <c r="D40" s="93" t="str">
        <f>VLOOKUP(B40,Table1[],3,FALSE)</f>
        <v>600 ct</v>
      </c>
      <c r="E40" s="50" t="s">
        <v>22</v>
      </c>
      <c r="F40" s="54">
        <f t="shared" si="12"/>
        <v>3.3849999999999998E-2</v>
      </c>
      <c r="G40" s="56">
        <f>VLOOKUP(B40,Table1[],5,FALSE)</f>
        <v>600</v>
      </c>
      <c r="H40" s="53">
        <f>VLOOKUP(B40,Table1[],4,FALSE)</f>
        <v>20.309999999999999</v>
      </c>
      <c r="I40" s="45">
        <v>30</v>
      </c>
      <c r="J40" s="27"/>
      <c r="K40" s="47"/>
      <c r="L40" s="27"/>
      <c r="M40" s="47"/>
      <c r="N40" s="27"/>
      <c r="O40" s="47"/>
      <c r="P40" s="27"/>
      <c r="Q40" s="29">
        <f t="shared" si="9"/>
        <v>0</v>
      </c>
      <c r="R40" s="30">
        <f t="shared" si="13"/>
        <v>0</v>
      </c>
    </row>
    <row r="41" spans="1:18" ht="15" customHeight="1" x14ac:dyDescent="0.25">
      <c r="A41" s="194"/>
      <c r="B41" s="102" t="s">
        <v>84</v>
      </c>
      <c r="C41" s="50">
        <f>VLOOKUP(B41,Table1[],2,FALSE)</f>
        <v>4394417</v>
      </c>
      <c r="D41" s="93" t="str">
        <f>VLOOKUP(B41,Table1[],3,FALSE)</f>
        <v>500 ct</v>
      </c>
      <c r="E41" s="50" t="s">
        <v>22</v>
      </c>
      <c r="F41" s="54">
        <f t="shared" si="12"/>
        <v>1.8460000000000001E-2</v>
      </c>
      <c r="G41" s="56">
        <f>VLOOKUP(B41,Table1[],5,FALSE)</f>
        <v>500</v>
      </c>
      <c r="H41" s="53">
        <f>VLOOKUP(B41,Table1[],4,FALSE)</f>
        <v>9.23</v>
      </c>
      <c r="I41" s="45">
        <v>12</v>
      </c>
      <c r="J41" s="27"/>
      <c r="K41" s="47"/>
      <c r="L41" s="27"/>
      <c r="M41" s="47"/>
      <c r="N41" s="27"/>
      <c r="O41" s="47"/>
      <c r="P41" s="27"/>
      <c r="Q41" s="29">
        <f t="shared" si="9"/>
        <v>0</v>
      </c>
      <c r="R41" s="30">
        <f t="shared" si="13"/>
        <v>0</v>
      </c>
    </row>
    <row r="42" spans="1:18" ht="15" customHeight="1" x14ac:dyDescent="0.25">
      <c r="A42" s="194"/>
      <c r="B42" s="102" t="s">
        <v>85</v>
      </c>
      <c r="C42" s="50">
        <f>VLOOKUP(B42,Table1[],2,FALSE)</f>
        <v>210417</v>
      </c>
      <c r="D42" s="93" t="str">
        <f>VLOOKUP(B42,Table1[],3,FALSE)</f>
        <v>3/1000 ct</v>
      </c>
      <c r="E42" s="50" t="s">
        <v>22</v>
      </c>
      <c r="F42" s="54">
        <f t="shared" si="12"/>
        <v>1.04E-2</v>
      </c>
      <c r="G42" s="56">
        <f>VLOOKUP(B42,Table1[],5,FALSE)</f>
        <v>1000</v>
      </c>
      <c r="H42" s="53">
        <f>VLOOKUP(B42,Table1[],4,FALSE)</f>
        <v>10.4</v>
      </c>
      <c r="I42" s="45">
        <v>28</v>
      </c>
      <c r="J42" s="27"/>
      <c r="K42" s="47"/>
      <c r="L42" s="27"/>
      <c r="M42" s="47"/>
      <c r="N42" s="27"/>
      <c r="O42" s="47"/>
      <c r="P42" s="27"/>
      <c r="Q42" s="29">
        <f t="shared" si="9"/>
        <v>0</v>
      </c>
      <c r="R42" s="30">
        <f t="shared" si="13"/>
        <v>0</v>
      </c>
    </row>
    <row r="43" spans="1:18" ht="15" customHeight="1" x14ac:dyDescent="0.25">
      <c r="A43" s="194"/>
      <c r="B43" s="102" t="s">
        <v>86</v>
      </c>
      <c r="C43" s="50">
        <f>VLOOKUP(B43,Table1[],2,FALSE)</f>
        <v>210447</v>
      </c>
      <c r="D43" s="93" t="str">
        <f>VLOOKUP(B43,Table1[],3,FALSE)</f>
        <v>3/1000 ct</v>
      </c>
      <c r="E43" s="50" t="s">
        <v>22</v>
      </c>
      <c r="F43" s="54">
        <f t="shared" si="12"/>
        <v>6.7400000000000003E-3</v>
      </c>
      <c r="G43" s="56">
        <f>VLOOKUP(B43,Table1[],5,FALSE)</f>
        <v>1000</v>
      </c>
      <c r="H43" s="53">
        <f>VLOOKUP(B43,Table1[],4,FALSE)</f>
        <v>6.74</v>
      </c>
      <c r="I43" s="45">
        <v>28</v>
      </c>
      <c r="J43" s="34"/>
      <c r="K43" s="49"/>
      <c r="L43" s="34"/>
      <c r="M43" s="49"/>
      <c r="N43" s="34"/>
      <c r="O43" s="49"/>
      <c r="P43" s="34"/>
      <c r="Q43" s="29">
        <f t="shared" si="9"/>
        <v>0</v>
      </c>
      <c r="R43" s="30">
        <f t="shared" si="13"/>
        <v>0</v>
      </c>
    </row>
    <row r="44" spans="1:18" ht="15" customHeight="1" x14ac:dyDescent="0.25">
      <c r="A44" s="194"/>
      <c r="B44" s="102" t="s">
        <v>88</v>
      </c>
      <c r="C44" s="50">
        <f>VLOOKUP(B44,Table1[],2,FALSE)</f>
        <v>7038015</v>
      </c>
      <c r="D44" s="93" t="str">
        <f>VLOOKUP(B44,Table1[],3,FALSE)</f>
        <v>100 ct</v>
      </c>
      <c r="E44" s="50" t="s">
        <v>22</v>
      </c>
      <c r="F44" s="54">
        <f t="shared" si="12"/>
        <v>0.45659999999999995</v>
      </c>
      <c r="G44" s="56">
        <f>VLOOKUP(B44,Table1[],5,FALSE)</f>
        <v>100</v>
      </c>
      <c r="H44" s="53">
        <f>VLOOKUP(B44,Table1[],4,FALSE)</f>
        <v>45.66</v>
      </c>
      <c r="I44" s="45">
        <v>20</v>
      </c>
      <c r="J44" s="34"/>
      <c r="K44" s="49"/>
      <c r="L44" s="34"/>
      <c r="M44" s="49"/>
      <c r="N44" s="34"/>
      <c r="O44" s="49"/>
      <c r="P44" s="34"/>
      <c r="Q44" s="29">
        <f t="shared" si="9"/>
        <v>0</v>
      </c>
      <c r="R44" s="30">
        <f t="shared" si="13"/>
        <v>0</v>
      </c>
    </row>
    <row r="45" spans="1:18" ht="15" customHeight="1" thickBot="1" x14ac:dyDescent="0.3">
      <c r="A45" s="194"/>
      <c r="B45" s="102" t="s">
        <v>87</v>
      </c>
      <c r="C45" s="50">
        <f>VLOOKUP(B45,Table1[],2,FALSE)</f>
        <v>2647933</v>
      </c>
      <c r="D45" s="93" t="str">
        <f>VLOOKUP(B45,Table1[],3,FALSE)</f>
        <v>2000 ct</v>
      </c>
      <c r="E45" s="50" t="s">
        <v>22</v>
      </c>
      <c r="F45" s="54">
        <f t="shared" si="12"/>
        <v>9.1599999999999997E-3</v>
      </c>
      <c r="G45" s="56">
        <f>VLOOKUP(B45,Table1[],5,FALSE)</f>
        <v>2000</v>
      </c>
      <c r="H45" s="53">
        <f>VLOOKUP(B45,Table1[],4,FALSE)</f>
        <v>18.32</v>
      </c>
      <c r="I45" s="45">
        <v>16</v>
      </c>
      <c r="J45" s="25"/>
      <c r="K45" s="46"/>
      <c r="L45" s="25"/>
      <c r="M45" s="46"/>
      <c r="N45" s="25"/>
      <c r="O45" s="46"/>
      <c r="P45" s="25"/>
      <c r="Q45" s="29">
        <f t="shared" si="9"/>
        <v>0</v>
      </c>
      <c r="R45" s="30">
        <f t="shared" si="13"/>
        <v>0</v>
      </c>
    </row>
    <row r="46" spans="1:18" ht="15" hidden="1" customHeight="1" thickBot="1" x14ac:dyDescent="0.3">
      <c r="A46" s="194"/>
      <c r="B46" s="102" t="s">
        <v>52</v>
      </c>
      <c r="C46" s="50">
        <f>VLOOKUP(B46,Table1[],2,FALSE)</f>
        <v>4040440</v>
      </c>
      <c r="D46" s="93" t="str">
        <f>VLOOKUP(B46,Table1[],3,FALSE)</f>
        <v>24 ct</v>
      </c>
      <c r="E46" s="50" t="s">
        <v>22</v>
      </c>
      <c r="F46" s="54">
        <f t="shared" si="12"/>
        <v>0.79041666666666666</v>
      </c>
      <c r="G46" s="56">
        <f>VLOOKUP(B46,Table1[],5,FALSE)</f>
        <v>24</v>
      </c>
      <c r="H46" s="53">
        <f>VLOOKUP(B46,Table1[],4,FALSE)</f>
        <v>18.97</v>
      </c>
      <c r="I46" s="45"/>
      <c r="J46" s="25"/>
      <c r="K46" s="46"/>
      <c r="L46" s="25"/>
      <c r="M46" s="46"/>
      <c r="N46" s="25"/>
      <c r="O46" s="46"/>
      <c r="P46" s="25"/>
      <c r="Q46" s="29">
        <f t="shared" si="9"/>
        <v>0</v>
      </c>
      <c r="R46" s="30">
        <f t="shared" si="13"/>
        <v>0</v>
      </c>
    </row>
    <row r="47" spans="1:18" ht="15" customHeight="1" thickBot="1" x14ac:dyDescent="0.3">
      <c r="A47" s="194"/>
      <c r="B47" s="224" t="s">
        <v>89</v>
      </c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9"/>
      <c r="R47" s="38"/>
    </row>
    <row r="48" spans="1:18" ht="15" customHeight="1" x14ac:dyDescent="0.25">
      <c r="A48" s="194"/>
      <c r="B48" s="102" t="s">
        <v>91</v>
      </c>
      <c r="C48" s="50">
        <f>VLOOKUP(B48,Table1[],2,FALSE)</f>
        <v>9523986</v>
      </c>
      <c r="D48" s="93" t="str">
        <f>VLOOKUP(B48,Table1[],3,FALSE)</f>
        <v>96/Sli</v>
      </c>
      <c r="E48" s="50" t="s">
        <v>22</v>
      </c>
      <c r="F48" s="51">
        <f>SUM(H48/G48)</f>
        <v>0.22072916666666667</v>
      </c>
      <c r="G48" s="56">
        <f>VLOOKUP(B48,Table1[],5,FALSE)</f>
        <v>96</v>
      </c>
      <c r="H48" s="53">
        <f>VLOOKUP(B48,Table1[],4,FALSE)</f>
        <v>21.19</v>
      </c>
      <c r="I48" s="16">
        <v>12</v>
      </c>
      <c r="J48" s="57"/>
      <c r="K48" s="18"/>
      <c r="L48" s="58"/>
      <c r="M48" s="20"/>
      <c r="N48" s="58"/>
      <c r="O48" s="20"/>
      <c r="P48" s="57"/>
      <c r="Q48" s="21">
        <f t="shared" ref="Q48:Q59" si="14">SUM(J48:P48)</f>
        <v>0</v>
      </c>
      <c r="R48" s="22">
        <f t="shared" ref="R48:R59" si="15">SUM(Q48*F48)</f>
        <v>0</v>
      </c>
    </row>
    <row r="49" spans="1:18" ht="15" customHeight="1" x14ac:dyDescent="0.25">
      <c r="A49" s="194"/>
      <c r="B49" s="102" t="s">
        <v>74</v>
      </c>
      <c r="C49" s="50">
        <f>VLOOKUP(B49,Table1[],2,FALSE)</f>
        <v>9523952</v>
      </c>
      <c r="D49" s="93" t="str">
        <f>VLOOKUP(B49,Table1[],3,FALSE)</f>
        <v>96/Sli</v>
      </c>
      <c r="E49" s="50" t="s">
        <v>22</v>
      </c>
      <c r="F49" s="54">
        <f t="shared" ref="F49:F59" si="16">SUM(H49/G49)</f>
        <v>0.22750000000000001</v>
      </c>
      <c r="G49" s="56">
        <f>VLOOKUP(B49,Table1[],5,FALSE)</f>
        <v>96</v>
      </c>
      <c r="H49" s="53">
        <f>VLOOKUP(B49,Table1[],4,FALSE)</f>
        <v>21.84</v>
      </c>
      <c r="I49" s="24">
        <v>12</v>
      </c>
      <c r="J49" s="59"/>
      <c r="K49" s="26"/>
      <c r="L49" s="60"/>
      <c r="M49" s="28"/>
      <c r="N49" s="60"/>
      <c r="O49" s="28"/>
      <c r="P49" s="59"/>
      <c r="Q49" s="29">
        <f t="shared" si="14"/>
        <v>0</v>
      </c>
      <c r="R49" s="30">
        <f t="shared" si="15"/>
        <v>0</v>
      </c>
    </row>
    <row r="50" spans="1:18" ht="15" customHeight="1" x14ac:dyDescent="0.25">
      <c r="A50" s="194"/>
      <c r="B50" s="102" t="s">
        <v>51</v>
      </c>
      <c r="C50" s="50">
        <f>VLOOKUP(B50,Table1[],2,FALSE)</f>
        <v>4212221</v>
      </c>
      <c r="D50" s="93" t="str">
        <f>VLOOKUP(B50,Table1[],3,FALSE)</f>
        <v>96 ct</v>
      </c>
      <c r="E50" s="50" t="s">
        <v>22</v>
      </c>
      <c r="F50" s="54">
        <f t="shared" si="16"/>
        <v>0.40479166666666666</v>
      </c>
      <c r="G50" s="56">
        <f>VLOOKUP(B50,Table1[],5,FALSE)</f>
        <v>96</v>
      </c>
      <c r="H50" s="53">
        <f>VLOOKUP(B50,Table1[],4,FALSE)</f>
        <v>38.86</v>
      </c>
      <c r="I50" s="24">
        <v>2</v>
      </c>
      <c r="J50" s="59"/>
      <c r="K50" s="26"/>
      <c r="L50" s="60"/>
      <c r="M50" s="28"/>
      <c r="N50" s="60"/>
      <c r="O50" s="28"/>
      <c r="P50" s="59"/>
      <c r="Q50" s="29">
        <f t="shared" si="14"/>
        <v>0</v>
      </c>
      <c r="R50" s="30">
        <f t="shared" si="15"/>
        <v>0</v>
      </c>
    </row>
    <row r="51" spans="1:18" ht="15" customHeight="1" x14ac:dyDescent="0.25">
      <c r="A51" s="194"/>
      <c r="B51" s="102" t="s">
        <v>55</v>
      </c>
      <c r="C51" s="50">
        <f>VLOOKUP(B51,Table1[],2,FALSE)</f>
        <v>4044640</v>
      </c>
      <c r="D51" s="93" t="str">
        <f>VLOOKUP(B51,Table1[],3,FALSE)</f>
        <v>96 ct</v>
      </c>
      <c r="E51" s="50" t="s">
        <v>22</v>
      </c>
      <c r="F51" s="54">
        <f t="shared" si="16"/>
        <v>0.37062499999999998</v>
      </c>
      <c r="G51" s="56">
        <f>VLOOKUP(B51,Table1[],5,FALSE)</f>
        <v>96</v>
      </c>
      <c r="H51" s="53">
        <f>VLOOKUP(B51,Table1[],4,FALSE)</f>
        <v>35.58</v>
      </c>
      <c r="I51" s="24">
        <v>2</v>
      </c>
      <c r="J51" s="59"/>
      <c r="K51" s="26"/>
      <c r="L51" s="60"/>
      <c r="M51" s="28"/>
      <c r="N51" s="60"/>
      <c r="O51" s="28"/>
      <c r="P51" s="59"/>
      <c r="Q51" s="29">
        <f t="shared" si="14"/>
        <v>0</v>
      </c>
      <c r="R51" s="30">
        <f t="shared" si="15"/>
        <v>0</v>
      </c>
    </row>
    <row r="52" spans="1:18" ht="15" customHeight="1" x14ac:dyDescent="0.25">
      <c r="A52" s="194"/>
      <c r="B52" s="102" t="s">
        <v>66</v>
      </c>
      <c r="C52" s="50">
        <f>VLOOKUP(B52,Table1[],2,FALSE)</f>
        <v>4008538</v>
      </c>
      <c r="D52" s="93" t="str">
        <f>VLOOKUP(B52,Table1[],3,FALSE)</f>
        <v>500 ct</v>
      </c>
      <c r="E52" s="50" t="s">
        <v>22</v>
      </c>
      <c r="F52" s="54">
        <f t="shared" si="16"/>
        <v>3.1120000000000002E-2</v>
      </c>
      <c r="G52" s="56">
        <f>VLOOKUP(B52,Table1[],5,FALSE)</f>
        <v>500</v>
      </c>
      <c r="H52" s="53">
        <f>VLOOKUP(B52,Table1[],4,FALSE)</f>
        <v>15.56</v>
      </c>
      <c r="I52" s="24">
        <v>40</v>
      </c>
      <c r="J52" s="59"/>
      <c r="K52" s="26"/>
      <c r="L52" s="60"/>
      <c r="M52" s="28"/>
      <c r="N52" s="60"/>
      <c r="O52" s="28"/>
      <c r="P52" s="59"/>
      <c r="Q52" s="29">
        <f t="shared" si="14"/>
        <v>0</v>
      </c>
      <c r="R52" s="30">
        <f t="shared" si="15"/>
        <v>0</v>
      </c>
    </row>
    <row r="53" spans="1:18" ht="15" hidden="1" customHeight="1" x14ac:dyDescent="0.25">
      <c r="A53" s="194"/>
      <c r="B53" s="102" t="s">
        <v>67</v>
      </c>
      <c r="C53" s="50">
        <f>VLOOKUP(B53,Table1[],2,FALSE)</f>
        <v>4114914</v>
      </c>
      <c r="D53" s="93" t="str">
        <f>VLOOKUP(B53,Table1[],3,FALSE)</f>
        <v>300 ct</v>
      </c>
      <c r="E53" s="50" t="s">
        <v>22</v>
      </c>
      <c r="F53" s="54">
        <f t="shared" si="16"/>
        <v>4.1033333333333338E-2</v>
      </c>
      <c r="G53" s="56">
        <f>VLOOKUP(B53,Table1[],5,FALSE)</f>
        <v>300</v>
      </c>
      <c r="H53" s="53">
        <f>VLOOKUP(B53,Table1[],4,FALSE)</f>
        <v>12.31</v>
      </c>
      <c r="I53" s="24"/>
      <c r="J53" s="59"/>
      <c r="K53" s="26"/>
      <c r="L53" s="60"/>
      <c r="M53" s="28"/>
      <c r="N53" s="60"/>
      <c r="O53" s="28"/>
      <c r="P53" s="59"/>
      <c r="Q53" s="29">
        <f t="shared" si="14"/>
        <v>0</v>
      </c>
      <c r="R53" s="30">
        <f t="shared" si="15"/>
        <v>0</v>
      </c>
    </row>
    <row r="54" spans="1:18" ht="15" hidden="1" customHeight="1" x14ac:dyDescent="0.25">
      <c r="A54" s="194"/>
      <c r="B54" s="101" t="s">
        <v>28</v>
      </c>
      <c r="C54" s="50">
        <f>VLOOKUP(B54,Table1[],2,FALSE)</f>
        <v>1850189</v>
      </c>
      <c r="D54" s="93" t="str">
        <f>VLOOKUP(B54,Table1[],3,FALSE)</f>
        <v>4/30 ct</v>
      </c>
      <c r="E54" s="50" t="s">
        <v>22</v>
      </c>
      <c r="F54" s="54">
        <f t="shared" si="16"/>
        <v>0.23716666666666666</v>
      </c>
      <c r="G54" s="56">
        <f>VLOOKUP(B54,Table1[],5,FALSE)</f>
        <v>120</v>
      </c>
      <c r="H54" s="53">
        <f>VLOOKUP(B54,Table1[],4,FALSE)</f>
        <v>28.46</v>
      </c>
      <c r="I54" s="24"/>
      <c r="J54" s="59"/>
      <c r="K54" s="26"/>
      <c r="L54" s="60"/>
      <c r="M54" s="28"/>
      <c r="N54" s="60"/>
      <c r="O54" s="28"/>
      <c r="P54" s="59"/>
      <c r="Q54" s="29">
        <f t="shared" si="14"/>
        <v>0</v>
      </c>
      <c r="R54" s="30">
        <f t="shared" si="15"/>
        <v>0</v>
      </c>
    </row>
    <row r="55" spans="1:18" ht="15" customHeight="1" x14ac:dyDescent="0.25">
      <c r="A55" s="194"/>
      <c r="B55" s="102" t="s">
        <v>32</v>
      </c>
      <c r="C55" s="50">
        <f>VLOOKUP(B55,Table1[],2,FALSE)</f>
        <v>4307575</v>
      </c>
      <c r="D55" s="93" t="str">
        <f>VLOOKUP(B55,Table1[],3,FALSE)</f>
        <v>200 ct</v>
      </c>
      <c r="E55" s="50" t="s">
        <v>22</v>
      </c>
      <c r="F55" s="54">
        <f t="shared" si="16"/>
        <v>0.10869999999999999</v>
      </c>
      <c r="G55" s="56">
        <f>VLOOKUP(B55,Table1[],5,FALSE)</f>
        <v>200</v>
      </c>
      <c r="H55" s="53">
        <f>VLOOKUP(B55,Table1[],4,FALSE)</f>
        <v>21.74</v>
      </c>
      <c r="I55" s="24">
        <v>40</v>
      </c>
      <c r="J55" s="59"/>
      <c r="K55" s="26"/>
      <c r="L55" s="60"/>
      <c r="M55" s="28"/>
      <c r="N55" s="60"/>
      <c r="O55" s="28"/>
      <c r="P55" s="59"/>
      <c r="Q55" s="29">
        <f t="shared" si="14"/>
        <v>0</v>
      </c>
      <c r="R55" s="30">
        <f t="shared" si="15"/>
        <v>0</v>
      </c>
    </row>
    <row r="56" spans="1:18" ht="15" hidden="1" customHeight="1" x14ac:dyDescent="0.25">
      <c r="A56" s="194"/>
      <c r="B56" s="101" t="s">
        <v>34</v>
      </c>
      <c r="C56" s="50">
        <f>VLOOKUP(B56,Table1[],2,FALSE)</f>
        <v>1739663</v>
      </c>
      <c r="D56" s="93" t="str">
        <f>VLOOKUP(B56,Table1[],3,FALSE)</f>
        <v>6/50 ct</v>
      </c>
      <c r="E56" s="50" t="s">
        <v>22</v>
      </c>
      <c r="F56" s="54">
        <f t="shared" si="16"/>
        <v>0.1641</v>
      </c>
      <c r="G56" s="56">
        <f>VLOOKUP(B56,Table1[],5,FALSE)</f>
        <v>300</v>
      </c>
      <c r="H56" s="53">
        <f>VLOOKUP(B56,Table1[],4,FALSE)</f>
        <v>49.23</v>
      </c>
      <c r="I56" s="24"/>
      <c r="J56" s="59"/>
      <c r="K56" s="26"/>
      <c r="L56" s="60"/>
      <c r="M56" s="28"/>
      <c r="N56" s="60"/>
      <c r="O56" s="28"/>
      <c r="P56" s="59"/>
      <c r="Q56" s="29">
        <f t="shared" si="14"/>
        <v>0</v>
      </c>
      <c r="R56" s="30">
        <f t="shared" si="15"/>
        <v>0</v>
      </c>
    </row>
    <row r="57" spans="1:18" ht="15" hidden="1" customHeight="1" x14ac:dyDescent="0.25">
      <c r="A57" s="194"/>
      <c r="B57" s="102" t="s">
        <v>37</v>
      </c>
      <c r="C57" s="50">
        <f>VLOOKUP(B57,Table1[],2,FALSE)</f>
        <v>1827433</v>
      </c>
      <c r="D57" s="93" t="str">
        <f>VLOOKUP(B57,Table1[],3,FALSE)</f>
        <v>64 ct</v>
      </c>
      <c r="E57" s="50" t="s">
        <v>22</v>
      </c>
      <c r="F57" s="54">
        <f t="shared" si="16"/>
        <v>0.27124999999999999</v>
      </c>
      <c r="G57" s="56">
        <f>VLOOKUP(B57,Table1[],5,FALSE)</f>
        <v>64</v>
      </c>
      <c r="H57" s="53">
        <f>VLOOKUP(B57,Table1[],4,FALSE)</f>
        <v>17.36</v>
      </c>
      <c r="I57" s="24"/>
      <c r="J57" s="59"/>
      <c r="K57" s="26"/>
      <c r="L57" s="60"/>
      <c r="M57" s="28"/>
      <c r="N57" s="60"/>
      <c r="O57" s="28"/>
      <c r="P57" s="59"/>
      <c r="Q57" s="29">
        <f t="shared" si="14"/>
        <v>0</v>
      </c>
      <c r="R57" s="30">
        <f t="shared" si="15"/>
        <v>0</v>
      </c>
    </row>
    <row r="58" spans="1:18" ht="15" customHeight="1" x14ac:dyDescent="0.25">
      <c r="A58" s="194"/>
      <c r="B58" s="102" t="s">
        <v>52</v>
      </c>
      <c r="C58" s="50">
        <f>VLOOKUP(B58,Table1[],2,FALSE)</f>
        <v>4040440</v>
      </c>
      <c r="D58" s="93" t="str">
        <f>VLOOKUP(B58,Table1[],3,FALSE)</f>
        <v>24 ct</v>
      </c>
      <c r="E58" s="50" t="s">
        <v>22</v>
      </c>
      <c r="F58" s="54">
        <f t="shared" si="16"/>
        <v>0.79041666666666666</v>
      </c>
      <c r="G58" s="56">
        <f>VLOOKUP(B58,Table1[],5,FALSE)</f>
        <v>24</v>
      </c>
      <c r="H58" s="53">
        <f>VLOOKUP(B58,Table1[],4,FALSE)</f>
        <v>18.97</v>
      </c>
      <c r="I58" s="32">
        <v>6</v>
      </c>
      <c r="J58" s="61"/>
      <c r="K58" s="33"/>
      <c r="L58" s="62"/>
      <c r="M58" s="35"/>
      <c r="N58" s="62"/>
      <c r="O58" s="35"/>
      <c r="P58" s="61"/>
      <c r="Q58" s="29">
        <f t="shared" si="14"/>
        <v>0</v>
      </c>
      <c r="R58" s="30">
        <f t="shared" si="15"/>
        <v>0</v>
      </c>
    </row>
    <row r="59" spans="1:18" ht="15" customHeight="1" x14ac:dyDescent="0.25">
      <c r="A59" s="194"/>
      <c r="B59" s="102" t="s">
        <v>73</v>
      </c>
      <c r="C59" s="50">
        <f>VLOOKUP(B59,Table1[],2,FALSE)</f>
        <v>4013066</v>
      </c>
      <c r="D59" s="93" t="str">
        <f>VLOOKUP(B59,Table1[],3,FALSE)</f>
        <v>24 ct</v>
      </c>
      <c r="E59" s="50" t="s">
        <v>22</v>
      </c>
      <c r="F59" s="54">
        <f t="shared" si="16"/>
        <v>0.68833333333333335</v>
      </c>
      <c r="G59" s="56">
        <f>VLOOKUP(B59,Table1[],5,FALSE)</f>
        <v>24</v>
      </c>
      <c r="H59" s="53">
        <f>VLOOKUP(B59,Table1[],4,FALSE)</f>
        <v>16.52</v>
      </c>
      <c r="I59" s="32">
        <v>4</v>
      </c>
      <c r="J59" s="61"/>
      <c r="K59" s="33"/>
      <c r="L59" s="62"/>
      <c r="M59" s="35"/>
      <c r="N59" s="62"/>
      <c r="O59" s="35"/>
      <c r="P59" s="61"/>
      <c r="Q59" s="29">
        <f t="shared" si="14"/>
        <v>0</v>
      </c>
      <c r="R59" s="30">
        <f t="shared" si="15"/>
        <v>0</v>
      </c>
    </row>
    <row r="60" spans="1:18" ht="15" hidden="1" customHeight="1" thickBot="1" x14ac:dyDescent="0.3">
      <c r="A60" s="194"/>
      <c r="B60" s="224" t="s">
        <v>90</v>
      </c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81"/>
      <c r="R60" s="82"/>
    </row>
    <row r="61" spans="1:18" ht="15" hidden="1" customHeight="1" thickBot="1" x14ac:dyDescent="0.3">
      <c r="A61" s="211"/>
      <c r="B61" s="103" t="s">
        <v>44</v>
      </c>
      <c r="C61" s="83">
        <f>VLOOKUP(B61,Table1[],2,FALSE)</f>
        <v>2104998</v>
      </c>
      <c r="D61" s="94" t="str">
        <f>VLOOKUP(B61,Table1[],3,FALSE)</f>
        <v>1000 ct</v>
      </c>
      <c r="E61" s="84" t="s">
        <v>22</v>
      </c>
      <c r="F61" s="85">
        <f t="shared" ref="F61" si="17">SUM(H61/G61)</f>
        <v>6.3200000000000001E-3</v>
      </c>
      <c r="G61" s="84">
        <f>VLOOKUP(B61,Table1[],5,FALSE)</f>
        <v>1000</v>
      </c>
      <c r="H61" s="84">
        <f>VLOOKUP(B61,Table1[],4,FALSE)</f>
        <v>6.32</v>
      </c>
      <c r="I61" s="86"/>
      <c r="J61" s="87"/>
      <c r="K61" s="88"/>
      <c r="L61" s="89"/>
      <c r="M61" s="90"/>
      <c r="N61" s="89"/>
      <c r="O61" s="90"/>
      <c r="P61" s="87"/>
      <c r="Q61" s="91">
        <f t="shared" ref="Q61" si="18">SUM(J61:P61)</f>
        <v>0</v>
      </c>
      <c r="R61" s="92">
        <f t="shared" ref="R61" si="19">SUM(Q61*F61)</f>
        <v>0</v>
      </c>
    </row>
    <row r="62" spans="1:18" x14ac:dyDescent="0.25">
      <c r="Q62" s="64">
        <f>SUM(Q7:Q59)</f>
        <v>0</v>
      </c>
      <c r="R62" s="65">
        <f>SUM(R7:R59)</f>
        <v>0</v>
      </c>
    </row>
  </sheetData>
  <sheetProtection algorithmName="SHA-512" hashValue="Vf+Uzlid/QlPr4b5/77fpGfA/J+maoXeRU4GhmkA78W+KEG1fuWeXhGacIRYMUbEgQViUdH7Vu4QBix1r1befQ==" saltValue="RMT2OU9mq9WcCa0inhdLeA==" spinCount="100000" sheet="1" objects="1" scenarios="1"/>
  <protectedRanges>
    <protectedRange sqref="I61:P61 I7:P15 I48:P59 I22:P30 I17:P20 I32:P46" name="Range1"/>
  </protectedRanges>
  <mergeCells count="18">
    <mergeCell ref="B1:O2"/>
    <mergeCell ref="P1:P2"/>
    <mergeCell ref="Q1:Q2"/>
    <mergeCell ref="R1:R2"/>
    <mergeCell ref="I3:I4"/>
    <mergeCell ref="Q3:Q4"/>
    <mergeCell ref="R3:R4"/>
    <mergeCell ref="A3:A61"/>
    <mergeCell ref="B3:B4"/>
    <mergeCell ref="D3:D4"/>
    <mergeCell ref="E3:E4"/>
    <mergeCell ref="F3:F4"/>
    <mergeCell ref="B47:P47"/>
    <mergeCell ref="B60:P60"/>
    <mergeCell ref="B6:P6"/>
    <mergeCell ref="B16:P16"/>
    <mergeCell ref="B21:P21"/>
    <mergeCell ref="B31:P31"/>
  </mergeCells>
  <conditionalFormatting sqref="B29">
    <cfRule type="duplicateValues" dxfId="19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C0A70-301C-4D97-BD54-DCA62E8516C9}">
  <dimension ref="A1:R62"/>
  <sheetViews>
    <sheetView workbookViewId="0">
      <pane xSplit="9" ySplit="4" topLeftCell="J18" activePane="bottomRight" state="frozen"/>
      <selection pane="topRight" activeCell="J1" sqref="J1"/>
      <selection pane="bottomLeft" activeCell="A5" sqref="A5"/>
      <selection pane="bottomRight" activeCell="J11" sqref="J11"/>
    </sheetView>
  </sheetViews>
  <sheetFormatPr defaultRowHeight="15" x14ac:dyDescent="0.25"/>
  <cols>
    <col min="2" max="2" width="24" style="104" customWidth="1"/>
    <col min="3" max="3" width="14.85546875" hidden="1" customWidth="1"/>
    <col min="4" max="4" width="14.85546875" style="95" hidden="1" customWidth="1"/>
    <col min="5" max="5" width="10" hidden="1" customWidth="1"/>
    <col min="6" max="6" width="10.140625" style="63" hidden="1" customWidth="1"/>
    <col min="7" max="7" width="10.140625" hidden="1" customWidth="1"/>
    <col min="8" max="8" width="9.140625" hidden="1" customWidth="1"/>
    <col min="18" max="18" width="11.7109375" customWidth="1"/>
  </cols>
  <sheetData>
    <row r="1" spans="1:18" ht="15" customHeight="1" x14ac:dyDescent="0.25">
      <c r="A1" s="1"/>
      <c r="B1" s="204" t="s">
        <v>132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26"/>
      <c r="Q1" s="200"/>
      <c r="R1" s="202"/>
    </row>
    <row r="2" spans="1:18" ht="15" customHeight="1" thickBot="1" x14ac:dyDescent="0.3">
      <c r="A2" s="80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27"/>
      <c r="Q2" s="201"/>
      <c r="R2" s="203"/>
    </row>
    <row r="3" spans="1:18" ht="15" customHeight="1" x14ac:dyDescent="0.25">
      <c r="A3" s="193" t="s">
        <v>96</v>
      </c>
      <c r="B3" s="222" t="s">
        <v>0</v>
      </c>
      <c r="C3" s="3" t="s">
        <v>1</v>
      </c>
      <c r="D3" s="214" t="s">
        <v>2</v>
      </c>
      <c r="E3" s="216" t="s">
        <v>3</v>
      </c>
      <c r="F3" s="218" t="s">
        <v>4</v>
      </c>
      <c r="G3" s="4" t="s">
        <v>5</v>
      </c>
      <c r="H3" s="4" t="s">
        <v>5</v>
      </c>
      <c r="I3" s="206" t="s">
        <v>6</v>
      </c>
      <c r="J3" s="5">
        <f>'Cover Sheet'!D5</f>
        <v>44296</v>
      </c>
      <c r="K3" s="5">
        <f t="shared" ref="K3:P3" si="0">J3+1</f>
        <v>44297</v>
      </c>
      <c r="L3" s="5">
        <f t="shared" si="0"/>
        <v>44298</v>
      </c>
      <c r="M3" s="5">
        <f t="shared" si="0"/>
        <v>44299</v>
      </c>
      <c r="N3" s="5">
        <f t="shared" si="0"/>
        <v>44300</v>
      </c>
      <c r="O3" s="5">
        <f t="shared" si="0"/>
        <v>44301</v>
      </c>
      <c r="P3" s="5">
        <f t="shared" si="0"/>
        <v>44302</v>
      </c>
      <c r="Q3" s="228" t="s">
        <v>7</v>
      </c>
      <c r="R3" s="230" t="s">
        <v>8</v>
      </c>
    </row>
    <row r="4" spans="1:18" ht="15" customHeight="1" thickBot="1" x14ac:dyDescent="0.3">
      <c r="A4" s="194"/>
      <c r="B4" s="223"/>
      <c r="C4" s="6" t="s">
        <v>9</v>
      </c>
      <c r="D4" s="215"/>
      <c r="E4" s="217"/>
      <c r="F4" s="219"/>
      <c r="G4" s="7" t="s">
        <v>10</v>
      </c>
      <c r="H4" s="7" t="s">
        <v>11</v>
      </c>
      <c r="I4" s="207"/>
      <c r="J4" s="113" t="str">
        <f>TEXT(J3,"ddd")</f>
        <v>Sat</v>
      </c>
      <c r="K4" s="113" t="str">
        <f t="shared" ref="K4:P4" si="1">TEXT(K3,"ddd")</f>
        <v>Sun</v>
      </c>
      <c r="L4" s="113" t="str">
        <f t="shared" si="1"/>
        <v>Mon</v>
      </c>
      <c r="M4" s="113" t="str">
        <f t="shared" si="1"/>
        <v>Tue</v>
      </c>
      <c r="N4" s="113" t="str">
        <f t="shared" si="1"/>
        <v>Wed</v>
      </c>
      <c r="O4" s="113" t="str">
        <f t="shared" si="1"/>
        <v>Thu</v>
      </c>
      <c r="P4" s="113" t="str">
        <f t="shared" si="1"/>
        <v>Fri</v>
      </c>
      <c r="Q4" s="229"/>
      <c r="R4" s="231"/>
    </row>
    <row r="5" spans="1:18" ht="15" hidden="1" customHeight="1" thickBot="1" x14ac:dyDescent="0.3">
      <c r="A5" s="194"/>
      <c r="B5" s="105"/>
      <c r="C5" s="105"/>
      <c r="D5" s="106"/>
      <c r="E5" s="107"/>
      <c r="F5" s="108"/>
      <c r="G5" s="109"/>
      <c r="H5" s="109"/>
      <c r="I5" s="8"/>
      <c r="J5" s="8"/>
      <c r="K5" s="8"/>
      <c r="L5" s="8"/>
      <c r="M5" s="8"/>
      <c r="N5" s="8"/>
      <c r="O5" s="8"/>
      <c r="P5" s="8"/>
      <c r="Q5" s="110"/>
      <c r="R5" s="111"/>
    </row>
    <row r="6" spans="1:18" ht="15" customHeight="1" thickBot="1" x14ac:dyDescent="0.3">
      <c r="A6" s="194"/>
      <c r="B6" s="209" t="s">
        <v>12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9"/>
      <c r="R6" s="10"/>
    </row>
    <row r="7" spans="1:18" ht="15" customHeight="1" x14ac:dyDescent="0.25">
      <c r="A7" s="194"/>
      <c r="B7" s="96" t="s">
        <v>64</v>
      </c>
      <c r="C7" s="11">
        <f>VLOOKUP(B7,'Data &amp; Table'!A3:G59,2,FALSE)</f>
        <v>5429872</v>
      </c>
      <c r="D7" s="11" t="str">
        <f>VLOOKUP(B7,Table1[],3,FALSE)</f>
        <v>72/4 oz</v>
      </c>
      <c r="E7" s="12" t="s">
        <v>22</v>
      </c>
      <c r="F7" s="13">
        <f t="shared" ref="F7" si="2">SUM(H7/G7)</f>
        <v>0.1497222222222222</v>
      </c>
      <c r="G7" s="14">
        <f>VLOOKUP(B7,Table1[],5,FALSE)</f>
        <v>72</v>
      </c>
      <c r="H7" s="15">
        <f>VLOOKUP(B7,Table1[],4,FALSE)</f>
        <v>10.78</v>
      </c>
      <c r="I7" s="16">
        <v>40</v>
      </c>
      <c r="J7" s="17"/>
      <c r="K7" s="18"/>
      <c r="L7" s="19"/>
      <c r="M7" s="20"/>
      <c r="N7" s="19"/>
      <c r="O7" s="20"/>
      <c r="P7" s="19"/>
      <c r="Q7" s="21">
        <f>SUM(J7:P7)</f>
        <v>0</v>
      </c>
      <c r="R7" s="22">
        <f>SUM(Q7*F7)</f>
        <v>0</v>
      </c>
    </row>
    <row r="8" spans="1:18" ht="15" hidden="1" customHeight="1" x14ac:dyDescent="0.25">
      <c r="A8" s="194"/>
      <c r="B8" s="97" t="s">
        <v>63</v>
      </c>
      <c r="C8" s="11">
        <f>VLOOKUP(B8,'Data &amp; Table'!A4:G60,2,FALSE)</f>
        <v>6777684</v>
      </c>
      <c r="D8" s="11" t="str">
        <f>VLOOKUP(B8,Table1[],3,FALSE)</f>
        <v>72/4 oz</v>
      </c>
      <c r="E8" s="12" t="s">
        <v>22</v>
      </c>
      <c r="F8" s="23">
        <f>SUM(H8/G8)</f>
        <v>0.17486111111111111</v>
      </c>
      <c r="G8" s="14">
        <f>VLOOKUP(B8,Table1[],5,FALSE)</f>
        <v>72</v>
      </c>
      <c r="H8" s="15">
        <f>VLOOKUP(B8,Table1[],4,FALSE)</f>
        <v>12.59</v>
      </c>
      <c r="I8" s="24"/>
      <c r="J8" s="25"/>
      <c r="K8" s="26"/>
      <c r="L8" s="27"/>
      <c r="M8" s="28"/>
      <c r="N8" s="27"/>
      <c r="O8" s="28"/>
      <c r="P8" s="27"/>
      <c r="Q8" s="29">
        <f t="shared" ref="Q8:Q15" si="3">SUM(J8:P8)</f>
        <v>0</v>
      </c>
      <c r="R8" s="30">
        <f t="shared" ref="R8:R15" si="4">SUM(Q8*F8)</f>
        <v>0</v>
      </c>
    </row>
    <row r="9" spans="1:18" ht="15" hidden="1" customHeight="1" x14ac:dyDescent="0.25">
      <c r="A9" s="194"/>
      <c r="B9" s="97" t="s">
        <v>49</v>
      </c>
      <c r="C9" s="11">
        <f>VLOOKUP(B9,'Data &amp; Table'!A5:G61,2,FALSE)</f>
        <v>26051</v>
      </c>
      <c r="D9" s="11" t="str">
        <f>VLOOKUP(B9,Table1[],3,FALSE)</f>
        <v>50 ct</v>
      </c>
      <c r="E9" s="12" t="s">
        <v>22</v>
      </c>
      <c r="F9" s="23">
        <f t="shared" ref="F9:F15" si="5">SUM(H9/G9)</f>
        <v>0.25</v>
      </c>
      <c r="G9" s="14">
        <f>VLOOKUP(B9,Table1[],5,FALSE)</f>
        <v>50</v>
      </c>
      <c r="H9" s="15">
        <f>VLOOKUP(B9,Table1[],4,FALSE)</f>
        <v>12.5</v>
      </c>
      <c r="I9" s="24"/>
      <c r="J9" s="25"/>
      <c r="K9" s="26"/>
      <c r="L9" s="27"/>
      <c r="M9" s="28"/>
      <c r="N9" s="27"/>
      <c r="O9" s="28"/>
      <c r="P9" s="27"/>
      <c r="Q9" s="29">
        <f t="shared" si="3"/>
        <v>0</v>
      </c>
      <c r="R9" s="30">
        <f t="shared" si="4"/>
        <v>0</v>
      </c>
    </row>
    <row r="10" spans="1:18" ht="15" customHeight="1" x14ac:dyDescent="0.25">
      <c r="A10" s="194"/>
      <c r="B10" s="97" t="s">
        <v>71</v>
      </c>
      <c r="C10" s="11">
        <f>VLOOKUP(B10,'Data &amp; Table'!A6:G62,2,FALSE)</f>
        <v>26068</v>
      </c>
      <c r="D10" s="11" t="str">
        <f>VLOOKUP(B10,Table1[],3,FALSE)</f>
        <v>50 ct</v>
      </c>
      <c r="E10" s="12" t="s">
        <v>22</v>
      </c>
      <c r="F10" s="23">
        <f t="shared" si="5"/>
        <v>0.24600000000000002</v>
      </c>
      <c r="G10" s="14">
        <f>VLOOKUP(B10,Table1[],5,FALSE)</f>
        <v>50</v>
      </c>
      <c r="H10" s="15">
        <f>VLOOKUP(B10,Table1[],4,FALSE)</f>
        <v>12.3</v>
      </c>
      <c r="I10" s="24">
        <v>10</v>
      </c>
      <c r="J10" s="25"/>
      <c r="K10" s="26"/>
      <c r="L10" s="27"/>
      <c r="M10" s="28"/>
      <c r="N10" s="27"/>
      <c r="O10" s="28"/>
      <c r="P10" s="27"/>
      <c r="Q10" s="29">
        <f t="shared" si="3"/>
        <v>0</v>
      </c>
      <c r="R10" s="30">
        <f t="shared" si="4"/>
        <v>0</v>
      </c>
    </row>
    <row r="11" spans="1:18" ht="15" customHeight="1" x14ac:dyDescent="0.25">
      <c r="A11" s="194"/>
      <c r="B11" s="97" t="s">
        <v>56</v>
      </c>
      <c r="C11" s="11">
        <f>VLOOKUP(B11,'Data &amp; Table'!A7:G63,2,FALSE)</f>
        <v>3598703</v>
      </c>
      <c r="D11" s="11" t="str">
        <f>VLOOKUP(B11,Table1[],3,FALSE)</f>
        <v>48/8 oz</v>
      </c>
      <c r="E11" s="12" t="s">
        <v>22</v>
      </c>
      <c r="F11" s="23">
        <f t="shared" si="5"/>
        <v>0.26041666666666669</v>
      </c>
      <c r="G11" s="14">
        <f>VLOOKUP(B11,Table1[],5,FALSE)</f>
        <v>48</v>
      </c>
      <c r="H11" s="15">
        <f>VLOOKUP(B11,Table1[],4,FALSE)</f>
        <v>12.5</v>
      </c>
      <c r="I11" s="24">
        <v>18</v>
      </c>
      <c r="J11" s="25"/>
      <c r="K11" s="26"/>
      <c r="L11" s="27"/>
      <c r="M11" s="28"/>
      <c r="N11" s="27"/>
      <c r="O11" s="28"/>
      <c r="P11" s="27"/>
      <c r="Q11" s="29">
        <f t="shared" si="3"/>
        <v>0</v>
      </c>
      <c r="R11" s="30">
        <f t="shared" si="4"/>
        <v>0</v>
      </c>
    </row>
    <row r="12" spans="1:18" ht="15" customHeight="1" x14ac:dyDescent="0.25">
      <c r="A12" s="194"/>
      <c r="B12" s="98" t="s">
        <v>76</v>
      </c>
      <c r="C12" s="11">
        <f>VLOOKUP(B12,'Data &amp; Table'!A8:G64,2,FALSE)</f>
        <v>3598737</v>
      </c>
      <c r="D12" s="11" t="str">
        <f>VLOOKUP(B12,Table1[],3,FALSE)</f>
        <v>48/8 oz</v>
      </c>
      <c r="E12" s="12" t="s">
        <v>22</v>
      </c>
      <c r="F12" s="23">
        <f t="shared" si="5"/>
        <v>0.26041666666666669</v>
      </c>
      <c r="G12" s="14">
        <f>VLOOKUP(B12,Table1[],5,FALSE)</f>
        <v>48</v>
      </c>
      <c r="H12" s="15">
        <f>VLOOKUP(B12,Table1[],4,FALSE)</f>
        <v>12.5</v>
      </c>
      <c r="I12" s="24">
        <v>18</v>
      </c>
      <c r="J12" s="25"/>
      <c r="K12" s="26"/>
      <c r="L12" s="27"/>
      <c r="M12" s="28"/>
      <c r="N12" s="27"/>
      <c r="O12" s="28"/>
      <c r="P12" s="27"/>
      <c r="Q12" s="29">
        <f t="shared" si="3"/>
        <v>0</v>
      </c>
      <c r="R12" s="30">
        <f t="shared" si="4"/>
        <v>0</v>
      </c>
    </row>
    <row r="13" spans="1:18" ht="15" hidden="1" customHeight="1" x14ac:dyDescent="0.25">
      <c r="A13" s="194"/>
      <c r="B13" s="98" t="s">
        <v>58</v>
      </c>
      <c r="C13" s="11">
        <f>VLOOKUP(B13,'Data &amp; Table'!A9:G65,2,FALSE)</f>
        <v>1886316</v>
      </c>
      <c r="D13" s="11" t="str">
        <f>VLOOKUP(B13,Table1[],3,FALSE)</f>
        <v>6/28 ct</v>
      </c>
      <c r="E13" s="12" t="s">
        <v>22</v>
      </c>
      <c r="F13" s="23">
        <f t="shared" si="5"/>
        <v>0.10327380952380953</v>
      </c>
      <c r="G13" s="14">
        <f>VLOOKUP(B13,Table1[],5,FALSE)</f>
        <v>168</v>
      </c>
      <c r="H13" s="15">
        <f>VLOOKUP(B13,Table1[],4,FALSE)</f>
        <v>17.350000000000001</v>
      </c>
      <c r="I13" s="24"/>
      <c r="J13" s="25"/>
      <c r="K13" s="26"/>
      <c r="L13" s="27"/>
      <c r="M13" s="28"/>
      <c r="N13" s="27"/>
      <c r="O13" s="28"/>
      <c r="P13" s="27"/>
      <c r="Q13" s="29">
        <f t="shared" si="3"/>
        <v>0</v>
      </c>
      <c r="R13" s="30">
        <f t="shared" si="4"/>
        <v>0</v>
      </c>
    </row>
    <row r="14" spans="1:18" ht="15" customHeight="1" x14ac:dyDescent="0.25">
      <c r="A14" s="194"/>
      <c r="B14" s="98" t="s">
        <v>59</v>
      </c>
      <c r="C14" s="11">
        <f>VLOOKUP(B14,'Data &amp; Table'!A10:G66,2,FALSE)</f>
        <v>4716920</v>
      </c>
      <c r="D14" s="11" t="str">
        <f>VLOOKUP(B14,Table1[],3,FALSE)</f>
        <v>6/28 ct</v>
      </c>
      <c r="E14" s="12" t="s">
        <v>22</v>
      </c>
      <c r="F14" s="23">
        <f t="shared" si="5"/>
        <v>0.10886904761904762</v>
      </c>
      <c r="G14" s="14">
        <f>VLOOKUP(B14,Table1[],5,FALSE)</f>
        <v>168</v>
      </c>
      <c r="H14" s="15">
        <f>VLOOKUP(B14,Table1[],4,FALSE)</f>
        <v>18.29</v>
      </c>
      <c r="I14" s="24">
        <v>9</v>
      </c>
      <c r="J14" s="25"/>
      <c r="K14" s="26"/>
      <c r="L14" s="27"/>
      <c r="M14" s="28"/>
      <c r="N14" s="27"/>
      <c r="O14" s="28"/>
      <c r="P14" s="27"/>
      <c r="Q14" s="29">
        <f t="shared" si="3"/>
        <v>0</v>
      </c>
      <c r="R14" s="30">
        <f t="shared" si="4"/>
        <v>0</v>
      </c>
    </row>
    <row r="15" spans="1:18" ht="15" customHeight="1" thickBot="1" x14ac:dyDescent="0.3">
      <c r="A15" s="194"/>
      <c r="B15" s="98" t="s">
        <v>72</v>
      </c>
      <c r="C15" s="11">
        <f>VLOOKUP(B15,'Data &amp; Table'!A11:G67,2,FALSE)</f>
        <v>4046330</v>
      </c>
      <c r="D15" s="11" t="str">
        <f>VLOOKUP(B15,Table1[],3,FALSE)</f>
        <v>1000 ct</v>
      </c>
      <c r="E15" s="12" t="s">
        <v>22</v>
      </c>
      <c r="F15" s="23">
        <f t="shared" si="5"/>
        <v>3.8869999999999995E-2</v>
      </c>
      <c r="G15" s="14">
        <f>VLOOKUP(B15,Table1[],5,FALSE)</f>
        <v>1000</v>
      </c>
      <c r="H15" s="15">
        <f>VLOOKUP(B15,Table1[],4,FALSE)</f>
        <v>38.869999999999997</v>
      </c>
      <c r="I15" s="24">
        <v>18</v>
      </c>
      <c r="J15" s="25"/>
      <c r="K15" s="26"/>
      <c r="L15" s="27"/>
      <c r="M15" s="28"/>
      <c r="N15" s="27"/>
      <c r="O15" s="28"/>
      <c r="P15" s="27"/>
      <c r="Q15" s="29">
        <f t="shared" si="3"/>
        <v>0</v>
      </c>
      <c r="R15" s="30">
        <f t="shared" si="4"/>
        <v>0</v>
      </c>
    </row>
    <row r="16" spans="1:18" ht="15" customHeight="1" thickBot="1" x14ac:dyDescent="0.3">
      <c r="A16" s="194"/>
      <c r="B16" s="224" t="s">
        <v>13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9"/>
      <c r="R16" s="38"/>
    </row>
    <row r="17" spans="1:18" ht="15" hidden="1" customHeight="1" x14ac:dyDescent="0.25">
      <c r="A17" s="194"/>
      <c r="B17" s="79" t="s">
        <v>54</v>
      </c>
      <c r="C17" s="39">
        <f>VLOOKUP(B17,'Data &amp; Table'!A3:G59,2,FALSE)</f>
        <v>7913403</v>
      </c>
      <c r="D17" s="11" t="str">
        <f>VLOOKUP(B17,Table1[],3,FALSE)</f>
        <v>8/10 ct</v>
      </c>
      <c r="E17" s="39" t="s">
        <v>22</v>
      </c>
      <c r="F17" s="13">
        <f>SUM(H17/G17)</f>
        <v>6.3312499999999998</v>
      </c>
      <c r="G17" s="40">
        <f>VLOOKUP(B17,Table1[],5,FALSE)</f>
        <v>8</v>
      </c>
      <c r="H17" s="41">
        <f>VLOOKUP(B17,Table1[],4,FALSE)</f>
        <v>50.65</v>
      </c>
      <c r="I17" s="42"/>
      <c r="J17" s="17"/>
      <c r="K17" s="43"/>
      <c r="L17" s="19"/>
      <c r="M17" s="44"/>
      <c r="N17" s="19"/>
      <c r="O17" s="44"/>
      <c r="P17" s="19"/>
      <c r="Q17" s="29">
        <f t="shared" ref="Q17:Q19" si="6">SUM(J17:P17)</f>
        <v>0</v>
      </c>
      <c r="R17" s="22">
        <f t="shared" ref="R17:R20" si="7">SUM(Q17*F17)</f>
        <v>0</v>
      </c>
    </row>
    <row r="18" spans="1:18" ht="15" customHeight="1" thickBot="1" x14ac:dyDescent="0.3">
      <c r="A18" s="194"/>
      <c r="B18" s="79" t="s">
        <v>53</v>
      </c>
      <c r="C18" s="39">
        <f>VLOOKUP(B18,'Data &amp; Table'!A4:G60,2,FALSE)</f>
        <v>7887268</v>
      </c>
      <c r="D18" s="11" t="str">
        <f>VLOOKUP(B18,Table1[],3,FALSE)</f>
        <v>16/10 ct</v>
      </c>
      <c r="E18" s="39" t="s">
        <v>22</v>
      </c>
      <c r="F18" s="23">
        <f t="shared" ref="F18:F20" si="8">SUM(H18/G18)</f>
        <v>5.3875000000000002</v>
      </c>
      <c r="G18" s="40">
        <f>VLOOKUP(B18,Table1[],5,FALSE)</f>
        <v>16</v>
      </c>
      <c r="H18" s="41">
        <f>VLOOKUP(B18,Table1[],4,FALSE)</f>
        <v>86.2</v>
      </c>
      <c r="I18" s="45" t="s">
        <v>167</v>
      </c>
      <c r="J18" s="25"/>
      <c r="K18" s="46"/>
      <c r="L18" s="27"/>
      <c r="M18" s="47"/>
      <c r="N18" s="27"/>
      <c r="O18" s="47"/>
      <c r="P18" s="27"/>
      <c r="Q18" s="29">
        <f t="shared" si="6"/>
        <v>0</v>
      </c>
      <c r="R18" s="30">
        <f t="shared" si="7"/>
        <v>0</v>
      </c>
    </row>
    <row r="19" spans="1:18" ht="15" hidden="1" customHeight="1" x14ac:dyDescent="0.25">
      <c r="A19" s="194"/>
      <c r="B19" s="79" t="s">
        <v>77</v>
      </c>
      <c r="C19" s="39">
        <f>VLOOKUP(B19,'Data &amp; Table'!A5:G61,2,FALSE)</f>
        <v>2216045</v>
      </c>
      <c r="D19" s="11" t="str">
        <f>VLOOKUP(B19,Table1[],3,FALSE)</f>
        <v>2 ct</v>
      </c>
      <c r="E19" s="39" t="s">
        <v>22</v>
      </c>
      <c r="F19" s="23">
        <f t="shared" si="8"/>
        <v>34.340000000000003</v>
      </c>
      <c r="G19" s="40">
        <f>VLOOKUP(B19,Table1[],5,FALSE)</f>
        <v>2</v>
      </c>
      <c r="H19" s="41">
        <f>VLOOKUP(B19,Table1[],4,FALSE)</f>
        <v>68.680000000000007</v>
      </c>
      <c r="I19" s="45"/>
      <c r="J19" s="25"/>
      <c r="K19" s="46"/>
      <c r="L19" s="27"/>
      <c r="M19" s="47"/>
      <c r="N19" s="27"/>
      <c r="O19" s="47"/>
      <c r="P19" s="27"/>
      <c r="Q19" s="29">
        <f t="shared" si="6"/>
        <v>0</v>
      </c>
      <c r="R19" s="30">
        <f t="shared" si="7"/>
        <v>0</v>
      </c>
    </row>
    <row r="20" spans="1:18" ht="15" hidden="1" customHeight="1" thickBot="1" x14ac:dyDescent="0.3">
      <c r="A20" s="194"/>
      <c r="B20" s="79" t="s">
        <v>78</v>
      </c>
      <c r="C20" s="39">
        <f>VLOOKUP(B20,'Data &amp; Table'!A6:G62,2,FALSE)</f>
        <v>2843104</v>
      </c>
      <c r="D20" s="11" t="str">
        <f>VLOOKUP(B20,Table1[],3,FALSE)</f>
        <v>2 ct</v>
      </c>
      <c r="E20" s="39" t="s">
        <v>22</v>
      </c>
      <c r="F20" s="23">
        <f t="shared" si="8"/>
        <v>34.93</v>
      </c>
      <c r="G20" s="40">
        <f>VLOOKUP(B20,Table1[],5,FALSE)</f>
        <v>2</v>
      </c>
      <c r="H20" s="41">
        <f>VLOOKUP(B20,Table1[],4,FALSE)</f>
        <v>69.86</v>
      </c>
      <c r="I20" s="45"/>
      <c r="J20" s="25"/>
      <c r="K20" s="46"/>
      <c r="L20" s="27"/>
      <c r="M20" s="47"/>
      <c r="N20" s="27"/>
      <c r="O20" s="47"/>
      <c r="P20" s="27"/>
      <c r="Q20" s="29">
        <f t="shared" ref="Q20:Q46" si="9">SUM(J20:P20)</f>
        <v>0</v>
      </c>
      <c r="R20" s="30">
        <f t="shared" si="7"/>
        <v>0</v>
      </c>
    </row>
    <row r="21" spans="1:18" ht="15" customHeight="1" thickBot="1" x14ac:dyDescent="0.3">
      <c r="A21" s="194"/>
      <c r="B21" s="224" t="s">
        <v>79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9"/>
      <c r="R21" s="38"/>
    </row>
    <row r="22" spans="1:18" ht="15" customHeight="1" x14ac:dyDescent="0.25">
      <c r="A22" s="194"/>
      <c r="B22" s="99" t="s">
        <v>62</v>
      </c>
      <c r="C22" s="50">
        <f>VLOOKUP(B22,'Data &amp; Table'!A3:G59,2,FALSE)</f>
        <v>7076126</v>
      </c>
      <c r="D22" s="93" t="str">
        <f>VLOOKUP(B22,Table1[],3,FALSE)</f>
        <v>72/4 oz</v>
      </c>
      <c r="E22" s="50" t="s">
        <v>22</v>
      </c>
      <c r="F22" s="51">
        <f>SUM(H22/G22)</f>
        <v>0.28611111111111115</v>
      </c>
      <c r="G22" s="52">
        <f>VLOOKUP(B22,Table1[],5,FALSE)</f>
        <v>72</v>
      </c>
      <c r="H22" s="53">
        <f>VLOOKUP(B22,Table1[],4,FALSE)</f>
        <v>20.6</v>
      </c>
      <c r="I22" s="42">
        <v>4</v>
      </c>
      <c r="J22" s="19"/>
      <c r="K22" s="44"/>
      <c r="L22" s="19"/>
      <c r="M22" s="44"/>
      <c r="N22" s="19"/>
      <c r="O22" s="44"/>
      <c r="P22" s="19"/>
      <c r="Q22" s="21">
        <f t="shared" si="9"/>
        <v>0</v>
      </c>
      <c r="R22" s="22">
        <f t="shared" ref="R22:R30" si="10">SUM(Q22*F22)</f>
        <v>0</v>
      </c>
    </row>
    <row r="23" spans="1:18" ht="15" hidden="1" customHeight="1" x14ac:dyDescent="0.25">
      <c r="A23" s="194"/>
      <c r="B23" s="100" t="s">
        <v>26</v>
      </c>
      <c r="C23" s="50">
        <f>VLOOKUP(B23,'Data &amp; Table'!A4:G60,2,FALSE)</f>
        <v>0</v>
      </c>
      <c r="D23" s="93" t="str">
        <f>VLOOKUP(B23,Table1[],3,FALSE)</f>
        <v>1 ea</v>
      </c>
      <c r="E23" s="50" t="s">
        <v>22</v>
      </c>
      <c r="F23" s="54">
        <f t="shared" ref="F23:F30" si="11">SUM(H23/G23)</f>
        <v>2.31</v>
      </c>
      <c r="G23" s="52">
        <f>VLOOKUP(B23,Table1[],5,FALSE)</f>
        <v>1</v>
      </c>
      <c r="H23" s="53">
        <f>VLOOKUP(B23,Table1[],4,FALSE)</f>
        <v>2.31</v>
      </c>
      <c r="I23" s="45"/>
      <c r="J23" s="27"/>
      <c r="K23" s="47"/>
      <c r="L23" s="27"/>
      <c r="M23" s="47"/>
      <c r="N23" s="27"/>
      <c r="O23" s="47"/>
      <c r="P23" s="27"/>
      <c r="Q23" s="29">
        <f t="shared" si="9"/>
        <v>0</v>
      </c>
      <c r="R23" s="30">
        <f t="shared" si="10"/>
        <v>0</v>
      </c>
    </row>
    <row r="24" spans="1:18" ht="15" customHeight="1" x14ac:dyDescent="0.25">
      <c r="A24" s="194"/>
      <c r="B24" s="97" t="s">
        <v>36</v>
      </c>
      <c r="C24" s="50">
        <f>VLOOKUP(B24,'Data &amp; Table'!A5:G61,2,FALSE)</f>
        <v>3412410</v>
      </c>
      <c r="D24" s="93" t="str">
        <f>VLOOKUP(B24,Table1[],3,FALSE)</f>
        <v>48 ct</v>
      </c>
      <c r="E24" s="50" t="s">
        <v>22</v>
      </c>
      <c r="F24" s="54">
        <f t="shared" si="11"/>
        <v>0.32645833333333335</v>
      </c>
      <c r="G24" s="52">
        <f>VLOOKUP(B24,Table1[],5,FALSE)</f>
        <v>48</v>
      </c>
      <c r="H24" s="53">
        <f>VLOOKUP(B24,Table1[],4,FALSE)</f>
        <v>15.67</v>
      </c>
      <c r="I24" s="45">
        <v>24</v>
      </c>
      <c r="J24" s="27"/>
      <c r="K24" s="47"/>
      <c r="L24" s="27"/>
      <c r="M24" s="47"/>
      <c r="N24" s="27"/>
      <c r="O24" s="47"/>
      <c r="P24" s="27"/>
      <c r="Q24" s="29">
        <f t="shared" si="9"/>
        <v>0</v>
      </c>
      <c r="R24" s="30">
        <f t="shared" si="10"/>
        <v>0</v>
      </c>
    </row>
    <row r="25" spans="1:18" ht="15" hidden="1" customHeight="1" x14ac:dyDescent="0.25">
      <c r="A25" s="194"/>
      <c r="B25" s="101" t="s">
        <v>68</v>
      </c>
      <c r="C25" s="50">
        <f>VLOOKUP(B25,'Data &amp; Table'!A6:G62,2,FALSE)</f>
        <v>6216725</v>
      </c>
      <c r="D25" s="93" t="str">
        <f>VLOOKUP(B25,Table1[],3,FALSE)</f>
        <v>48 ct</v>
      </c>
      <c r="E25" s="50" t="s">
        <v>22</v>
      </c>
      <c r="F25" s="54">
        <f t="shared" si="11"/>
        <v>0.36791666666666667</v>
      </c>
      <c r="G25" s="52">
        <f>VLOOKUP(B25,Table1[],5,FALSE)</f>
        <v>48</v>
      </c>
      <c r="H25" s="53">
        <f>VLOOKUP(B25,Table1[],4,FALSE)</f>
        <v>17.66</v>
      </c>
      <c r="I25" s="45"/>
      <c r="J25" s="27"/>
      <c r="K25" s="47"/>
      <c r="L25" s="27"/>
      <c r="M25" s="47"/>
      <c r="N25" s="27"/>
      <c r="O25" s="47"/>
      <c r="P25" s="27"/>
      <c r="Q25" s="29">
        <f t="shared" si="9"/>
        <v>0</v>
      </c>
      <c r="R25" s="30">
        <f t="shared" si="10"/>
        <v>0</v>
      </c>
    </row>
    <row r="26" spans="1:18" ht="15" hidden="1" customHeight="1" x14ac:dyDescent="0.25">
      <c r="A26" s="194"/>
      <c r="B26" s="101" t="s">
        <v>70</v>
      </c>
      <c r="C26" s="50">
        <f>VLOOKUP(B26,'Data &amp; Table'!A7:G63,2,FALSE)</f>
        <v>6216709</v>
      </c>
      <c r="D26" s="93" t="str">
        <f>VLOOKUP(B26,Table1[],3,FALSE)</f>
        <v>48 ct</v>
      </c>
      <c r="E26" s="50" t="s">
        <v>22</v>
      </c>
      <c r="F26" s="54">
        <f t="shared" si="11"/>
        <v>0.36791666666666667</v>
      </c>
      <c r="G26" s="52">
        <f>VLOOKUP(B26,Table1[],5,FALSE)</f>
        <v>48</v>
      </c>
      <c r="H26" s="53">
        <f>VLOOKUP(B26,Table1[],4,FALSE)</f>
        <v>17.66</v>
      </c>
      <c r="I26" s="45"/>
      <c r="J26" s="27"/>
      <c r="K26" s="47"/>
      <c r="L26" s="27"/>
      <c r="M26" s="47"/>
      <c r="N26" s="27"/>
      <c r="O26" s="47"/>
      <c r="P26" s="27"/>
      <c r="Q26" s="29">
        <f t="shared" si="9"/>
        <v>0</v>
      </c>
      <c r="R26" s="30">
        <f t="shared" si="10"/>
        <v>0</v>
      </c>
    </row>
    <row r="27" spans="1:18" ht="15" hidden="1" customHeight="1" x14ac:dyDescent="0.25">
      <c r="A27" s="194"/>
      <c r="B27" s="101" t="s">
        <v>69</v>
      </c>
      <c r="C27" s="50">
        <f>VLOOKUP(B27,'Data &amp; Table'!A8:G64,2,FALSE)</f>
        <v>0</v>
      </c>
      <c r="D27" s="93">
        <f>VLOOKUP(B27,Table1[],3,FALSE)</f>
        <v>0</v>
      </c>
      <c r="E27" s="50" t="s">
        <v>22</v>
      </c>
      <c r="F27" s="54">
        <f t="shared" si="11"/>
        <v>0.19</v>
      </c>
      <c r="G27" s="52">
        <f>VLOOKUP(B27,Table1[],5,FALSE)</f>
        <v>1</v>
      </c>
      <c r="H27" s="53">
        <f>VLOOKUP(B27,Table1[],4,FALSE)</f>
        <v>0.19</v>
      </c>
      <c r="I27" s="45"/>
      <c r="J27" s="27"/>
      <c r="K27" s="47"/>
      <c r="L27" s="27"/>
      <c r="M27" s="47"/>
      <c r="N27" s="27"/>
      <c r="O27" s="47"/>
      <c r="P27" s="27"/>
      <c r="Q27" s="29">
        <f t="shared" si="9"/>
        <v>0</v>
      </c>
      <c r="R27" s="30">
        <f t="shared" si="10"/>
        <v>0</v>
      </c>
    </row>
    <row r="28" spans="1:18" ht="15" customHeight="1" x14ac:dyDescent="0.25">
      <c r="A28" s="194"/>
      <c r="B28" s="102" t="s">
        <v>43</v>
      </c>
      <c r="C28" s="50">
        <f>VLOOKUP(B28,'Data &amp; Table'!A9:G65,2,FALSE)</f>
        <v>1666163</v>
      </c>
      <c r="D28" s="93" t="str">
        <f>VLOOKUP(B28,Table1[],3,FALSE)</f>
        <v>48 ct</v>
      </c>
      <c r="E28" s="50" t="s">
        <v>22</v>
      </c>
      <c r="F28" s="54">
        <f t="shared" si="11"/>
        <v>0.31708333333333333</v>
      </c>
      <c r="G28" s="52">
        <f>VLOOKUP(B28,Table1[],5,FALSE)</f>
        <v>48</v>
      </c>
      <c r="H28" s="53">
        <f>VLOOKUP(B28,Table1[],4,FALSE)</f>
        <v>15.22</v>
      </c>
      <c r="I28" s="45">
        <v>24</v>
      </c>
      <c r="J28" s="27"/>
      <c r="K28" s="47"/>
      <c r="L28" s="27"/>
      <c r="M28" s="47"/>
      <c r="N28" s="27"/>
      <c r="O28" s="47"/>
      <c r="P28" s="27"/>
      <c r="Q28" s="29">
        <f t="shared" si="9"/>
        <v>0</v>
      </c>
      <c r="R28" s="30">
        <f t="shared" si="10"/>
        <v>0</v>
      </c>
    </row>
    <row r="29" spans="1:18" ht="15" hidden="1" customHeight="1" x14ac:dyDescent="0.25">
      <c r="A29" s="194"/>
      <c r="B29" s="101" t="s">
        <v>47</v>
      </c>
      <c r="C29" s="50">
        <f>VLOOKUP(B29,'Data &amp; Table'!A10:G66,2,FALSE)</f>
        <v>0</v>
      </c>
      <c r="D29" s="93">
        <f>VLOOKUP(B29,Table1[],3,FALSE)</f>
        <v>0</v>
      </c>
      <c r="E29" s="50" t="s">
        <v>22</v>
      </c>
      <c r="F29" s="54">
        <f t="shared" si="11"/>
        <v>0.8</v>
      </c>
      <c r="G29" s="52">
        <f>VLOOKUP(B29,Table1[],5,FALSE)</f>
        <v>1</v>
      </c>
      <c r="H29" s="53">
        <f>VLOOKUP(B29,Table1[],4,FALSE)</f>
        <v>0.8</v>
      </c>
      <c r="I29" s="45"/>
      <c r="J29" s="27"/>
      <c r="K29" s="47"/>
      <c r="L29" s="27"/>
      <c r="M29" s="47"/>
      <c r="N29" s="27"/>
      <c r="O29" s="47"/>
      <c r="P29" s="27"/>
      <c r="Q29" s="29">
        <f t="shared" si="9"/>
        <v>0</v>
      </c>
      <c r="R29" s="30">
        <f t="shared" si="10"/>
        <v>0</v>
      </c>
    </row>
    <row r="30" spans="1:18" ht="15" customHeight="1" thickBot="1" x14ac:dyDescent="0.3">
      <c r="A30" s="194"/>
      <c r="B30" s="102" t="s">
        <v>48</v>
      </c>
      <c r="C30" s="50">
        <f>VLOOKUP(B30,'Data &amp; Table'!A11:G67,2,FALSE)</f>
        <v>8759060</v>
      </c>
      <c r="D30" s="93" t="str">
        <f>VLOOKUP(B30,Table1[],3,FALSE)</f>
        <v>48 ct</v>
      </c>
      <c r="E30" s="50" t="s">
        <v>22</v>
      </c>
      <c r="F30" s="54">
        <f t="shared" si="11"/>
        <v>0.30437500000000001</v>
      </c>
      <c r="G30" s="52">
        <f>VLOOKUP(B30,Table1[],5,FALSE)</f>
        <v>48</v>
      </c>
      <c r="H30" s="53">
        <f>VLOOKUP(B30,Table1[],4,FALSE)</f>
        <v>14.61</v>
      </c>
      <c r="I30" s="45">
        <v>2</v>
      </c>
      <c r="J30" s="27"/>
      <c r="K30" s="47"/>
      <c r="L30" s="27"/>
      <c r="M30" s="47"/>
      <c r="N30" s="27"/>
      <c r="O30" s="47"/>
      <c r="P30" s="27"/>
      <c r="Q30" s="29">
        <f t="shared" si="9"/>
        <v>0</v>
      </c>
      <c r="R30" s="30">
        <f t="shared" si="10"/>
        <v>0</v>
      </c>
    </row>
    <row r="31" spans="1:18" ht="15" customHeight="1" thickBot="1" x14ac:dyDescent="0.3">
      <c r="A31" s="194"/>
      <c r="B31" s="224" t="s">
        <v>14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9"/>
      <c r="R31" s="38"/>
    </row>
    <row r="32" spans="1:18" ht="15" customHeight="1" x14ac:dyDescent="0.25">
      <c r="A32" s="194"/>
      <c r="B32" s="102" t="s">
        <v>75</v>
      </c>
      <c r="C32" s="50">
        <f>VLOOKUP(B32,Table1[],2,FALSE)</f>
        <v>8328668</v>
      </c>
      <c r="D32" s="93" t="str">
        <f>VLOOKUP(B32,Table1[],3,FALSE)</f>
        <v>384 ct</v>
      </c>
      <c r="E32" s="50" t="s">
        <v>22</v>
      </c>
      <c r="F32" s="51">
        <f>SUM(H32/G32)</f>
        <v>3.3385416666666667E-2</v>
      </c>
      <c r="G32" s="56">
        <f>VLOOKUP(B32,Table1[],5,FALSE)</f>
        <v>384</v>
      </c>
      <c r="H32" s="53">
        <f>VLOOKUP(B32,Table1[],4,FALSE)</f>
        <v>12.82</v>
      </c>
      <c r="I32" s="42">
        <v>30</v>
      </c>
      <c r="J32" s="19"/>
      <c r="K32" s="44"/>
      <c r="L32" s="19"/>
      <c r="M32" s="44"/>
      <c r="N32" s="19"/>
      <c r="O32" s="44"/>
      <c r="P32" s="19"/>
      <c r="Q32" s="21">
        <f t="shared" si="9"/>
        <v>0</v>
      </c>
      <c r="R32" s="22">
        <f>SUM(Q32*F32)</f>
        <v>0</v>
      </c>
    </row>
    <row r="33" spans="1:18" ht="15" hidden="1" customHeight="1" x14ac:dyDescent="0.25">
      <c r="A33" s="194"/>
      <c r="B33" s="102" t="s">
        <v>65</v>
      </c>
      <c r="C33" s="50">
        <f>VLOOKUP(B33,Table1[],2,FALSE)</f>
        <v>4053468</v>
      </c>
      <c r="D33" s="93" t="str">
        <f>VLOOKUP(B33,Table1[],3,FALSE)</f>
        <v>20/50 ct</v>
      </c>
      <c r="E33" s="50" t="s">
        <v>22</v>
      </c>
      <c r="F33" s="54">
        <f t="shared" ref="F33:F46" si="12">SUM(H33/G33)</f>
        <v>4.0600000000000004E-2</v>
      </c>
      <c r="G33" s="56">
        <f>VLOOKUP(B33,Table1[],5,FALSE)</f>
        <v>1000</v>
      </c>
      <c r="H33" s="53">
        <f>VLOOKUP(B33,Table1[],4,FALSE)</f>
        <v>40.6</v>
      </c>
      <c r="I33" s="45"/>
      <c r="J33" s="27"/>
      <c r="K33" s="47"/>
      <c r="L33" s="27"/>
      <c r="M33" s="47"/>
      <c r="N33" s="27"/>
      <c r="O33" s="47"/>
      <c r="P33" s="27"/>
      <c r="Q33" s="29">
        <f t="shared" si="9"/>
        <v>0</v>
      </c>
      <c r="R33" s="30">
        <f t="shared" ref="R33:R46" si="13">SUM(Q33*F33)</f>
        <v>0</v>
      </c>
    </row>
    <row r="34" spans="1:18" ht="15" customHeight="1" x14ac:dyDescent="0.25">
      <c r="A34" s="194"/>
      <c r="B34" s="102" t="s">
        <v>50</v>
      </c>
      <c r="C34" s="50">
        <f>VLOOKUP(B34,Table1[],2,FALSE)</f>
        <v>4695292</v>
      </c>
      <c r="D34" s="93" t="str">
        <f>VLOOKUP(B34,Table1[],3,FALSE)</f>
        <v>6/50 ct</v>
      </c>
      <c r="E34" s="50" t="s">
        <v>22</v>
      </c>
      <c r="F34" s="54">
        <f t="shared" si="12"/>
        <v>9.5966666666666658E-2</v>
      </c>
      <c r="G34" s="56">
        <f>VLOOKUP(B34,Table1[],5,FALSE)</f>
        <v>300</v>
      </c>
      <c r="H34" s="53">
        <f>VLOOKUP(B34,Table1[],4,FALSE)</f>
        <v>28.79</v>
      </c>
      <c r="I34" s="45">
        <v>18</v>
      </c>
      <c r="J34" s="27"/>
      <c r="K34" s="47"/>
      <c r="L34" s="27"/>
      <c r="M34" s="47"/>
      <c r="N34" s="27"/>
      <c r="O34" s="47"/>
      <c r="P34" s="27"/>
      <c r="Q34" s="29">
        <f t="shared" si="9"/>
        <v>0</v>
      </c>
      <c r="R34" s="30">
        <f t="shared" si="13"/>
        <v>0</v>
      </c>
    </row>
    <row r="35" spans="1:18" ht="15" customHeight="1" x14ac:dyDescent="0.25">
      <c r="A35" s="194"/>
      <c r="B35" s="102" t="s">
        <v>60</v>
      </c>
      <c r="C35" s="50">
        <f>VLOOKUP(B35,Table1[],2,FALSE)</f>
        <v>6937445</v>
      </c>
      <c r="D35" s="93" t="str">
        <f>VLOOKUP(B35,Table1[],3,FALSE)</f>
        <v>200 ct</v>
      </c>
      <c r="E35" s="50" t="s">
        <v>22</v>
      </c>
      <c r="F35" s="54">
        <f t="shared" si="12"/>
        <v>7.4400000000000008E-2</v>
      </c>
      <c r="G35" s="56">
        <f>VLOOKUP(B35,Table1[],5,FALSE)</f>
        <v>200</v>
      </c>
      <c r="H35" s="53">
        <f>VLOOKUP(B35,Table1[],4,FALSE)</f>
        <v>14.88</v>
      </c>
      <c r="I35" s="45">
        <v>48</v>
      </c>
      <c r="J35" s="27"/>
      <c r="K35" s="47"/>
      <c r="L35" s="27"/>
      <c r="M35" s="47"/>
      <c r="N35" s="27"/>
      <c r="O35" s="47"/>
      <c r="P35" s="27"/>
      <c r="Q35" s="29">
        <f t="shared" si="9"/>
        <v>0</v>
      </c>
      <c r="R35" s="30">
        <f t="shared" si="13"/>
        <v>0</v>
      </c>
    </row>
    <row r="36" spans="1:18" ht="15" customHeight="1" x14ac:dyDescent="0.25">
      <c r="A36" s="194"/>
      <c r="B36" s="102" t="s">
        <v>61</v>
      </c>
      <c r="C36" s="50">
        <f>VLOOKUP(B36,Table1[],2,FALSE)</f>
        <v>4136768</v>
      </c>
      <c r="D36" s="93" t="str">
        <f>VLOOKUP(B36,Table1[],3,FALSE)</f>
        <v>1000 ct</v>
      </c>
      <c r="E36" s="50" t="s">
        <v>22</v>
      </c>
      <c r="F36" s="54">
        <f t="shared" si="12"/>
        <v>2.3809999999999998E-2</v>
      </c>
      <c r="G36" s="56">
        <f>VLOOKUP(B36,Table1[],5,FALSE)</f>
        <v>1000</v>
      </c>
      <c r="H36" s="53">
        <f>VLOOKUP(B36,Table1[],4,FALSE)</f>
        <v>23.81</v>
      </c>
      <c r="I36" s="45">
        <v>40</v>
      </c>
      <c r="J36" s="27"/>
      <c r="K36" s="47"/>
      <c r="L36" s="27"/>
      <c r="M36" s="47"/>
      <c r="N36" s="27"/>
      <c r="O36" s="47"/>
      <c r="P36" s="27"/>
      <c r="Q36" s="29">
        <f t="shared" si="9"/>
        <v>0</v>
      </c>
      <c r="R36" s="30">
        <f t="shared" si="13"/>
        <v>0</v>
      </c>
    </row>
    <row r="37" spans="1:18" ht="15" customHeight="1" x14ac:dyDescent="0.25">
      <c r="A37" s="194"/>
      <c r="B37" s="102" t="s">
        <v>80</v>
      </c>
      <c r="C37" s="50">
        <f>VLOOKUP(B37,Table1[],2,FALSE)</f>
        <v>7087133</v>
      </c>
      <c r="D37" s="93" t="str">
        <f>VLOOKUP(B37,Table1[],3,FALSE)</f>
        <v>200 ct</v>
      </c>
      <c r="E37" s="50" t="s">
        <v>22</v>
      </c>
      <c r="F37" s="54">
        <f t="shared" si="12"/>
        <v>0.17019999999999999</v>
      </c>
      <c r="G37" s="56">
        <f>VLOOKUP(B37,Table1[],5,FALSE)</f>
        <v>200</v>
      </c>
      <c r="H37" s="53">
        <f>VLOOKUP(B37,Table1[],4,FALSE)</f>
        <v>34.04</v>
      </c>
      <c r="I37" s="45">
        <v>32</v>
      </c>
      <c r="J37" s="27"/>
      <c r="K37" s="47"/>
      <c r="L37" s="27"/>
      <c r="M37" s="47"/>
      <c r="N37" s="27"/>
      <c r="O37" s="47"/>
      <c r="P37" s="27"/>
      <c r="Q37" s="29">
        <f t="shared" si="9"/>
        <v>0</v>
      </c>
      <c r="R37" s="30">
        <f t="shared" si="13"/>
        <v>0</v>
      </c>
    </row>
    <row r="38" spans="1:18" ht="15" customHeight="1" x14ac:dyDescent="0.25">
      <c r="A38" s="194"/>
      <c r="B38" s="102" t="s">
        <v>81</v>
      </c>
      <c r="C38" s="50">
        <f>VLOOKUP(B38,Table1[],2,FALSE)</f>
        <v>4879710</v>
      </c>
      <c r="D38" s="93" t="str">
        <f>VLOOKUP(B38,Table1[],3,FALSE)</f>
        <v>2000 ct</v>
      </c>
      <c r="E38" s="50" t="s">
        <v>22</v>
      </c>
      <c r="F38" s="54">
        <f t="shared" si="12"/>
        <v>6.13E-3</v>
      </c>
      <c r="G38" s="56">
        <f>VLOOKUP(B38,Table1[],5,FALSE)</f>
        <v>2000</v>
      </c>
      <c r="H38" s="53">
        <f>VLOOKUP(B38,Table1[],4,FALSE)</f>
        <v>12.26</v>
      </c>
      <c r="I38" s="45">
        <v>40</v>
      </c>
      <c r="J38" s="27"/>
      <c r="K38" s="47"/>
      <c r="L38" s="27"/>
      <c r="M38" s="47"/>
      <c r="N38" s="27"/>
      <c r="O38" s="47"/>
      <c r="P38" s="27"/>
      <c r="Q38" s="29">
        <f t="shared" si="9"/>
        <v>0</v>
      </c>
      <c r="R38" s="30">
        <f t="shared" si="13"/>
        <v>0</v>
      </c>
    </row>
    <row r="39" spans="1:18" ht="15" customHeight="1" x14ac:dyDescent="0.25">
      <c r="A39" s="194"/>
      <c r="B39" s="102" t="s">
        <v>82</v>
      </c>
      <c r="C39" s="50">
        <f>VLOOKUP(B39,Table1[],2,FALSE)</f>
        <v>6735138</v>
      </c>
      <c r="D39" s="93" t="str">
        <f>VLOOKUP(B39,Table1[],3,FALSE)</f>
        <v>200 ct</v>
      </c>
      <c r="E39" s="50" t="s">
        <v>22</v>
      </c>
      <c r="F39" s="54">
        <f t="shared" si="12"/>
        <v>6.9749999999999993E-2</v>
      </c>
      <c r="G39" s="56">
        <f>VLOOKUP(B39,Table1[],5,FALSE)</f>
        <v>200</v>
      </c>
      <c r="H39" s="53">
        <f>VLOOKUP(B39,Table1[],4,FALSE)</f>
        <v>13.95</v>
      </c>
      <c r="I39" s="45">
        <v>20</v>
      </c>
      <c r="J39" s="27"/>
      <c r="K39" s="47"/>
      <c r="L39" s="27"/>
      <c r="M39" s="47"/>
      <c r="N39" s="27"/>
      <c r="O39" s="47"/>
      <c r="P39" s="27"/>
      <c r="Q39" s="29">
        <f t="shared" si="9"/>
        <v>0</v>
      </c>
      <c r="R39" s="30">
        <f t="shared" si="13"/>
        <v>0</v>
      </c>
    </row>
    <row r="40" spans="1:18" ht="15" customHeight="1" x14ac:dyDescent="0.25">
      <c r="A40" s="194"/>
      <c r="B40" s="102" t="s">
        <v>83</v>
      </c>
      <c r="C40" s="50">
        <f>VLOOKUP(B40,Table1[],2,FALSE)</f>
        <v>6631347</v>
      </c>
      <c r="D40" s="93" t="str">
        <f>VLOOKUP(B40,Table1[],3,FALSE)</f>
        <v>600 ct</v>
      </c>
      <c r="E40" s="50" t="s">
        <v>22</v>
      </c>
      <c r="F40" s="54">
        <f t="shared" si="12"/>
        <v>3.3849999999999998E-2</v>
      </c>
      <c r="G40" s="56">
        <f>VLOOKUP(B40,Table1[],5,FALSE)</f>
        <v>600</v>
      </c>
      <c r="H40" s="53">
        <f>VLOOKUP(B40,Table1[],4,FALSE)</f>
        <v>20.309999999999999</v>
      </c>
      <c r="I40" s="45">
        <v>26</v>
      </c>
      <c r="J40" s="27"/>
      <c r="K40" s="47"/>
      <c r="L40" s="27"/>
      <c r="M40" s="47"/>
      <c r="N40" s="27"/>
      <c r="O40" s="47"/>
      <c r="P40" s="27"/>
      <c r="Q40" s="29">
        <f t="shared" si="9"/>
        <v>0</v>
      </c>
      <c r="R40" s="30">
        <f t="shared" si="13"/>
        <v>0</v>
      </c>
    </row>
    <row r="41" spans="1:18" ht="15" customHeight="1" x14ac:dyDescent="0.25">
      <c r="A41" s="194"/>
      <c r="B41" s="102" t="s">
        <v>84</v>
      </c>
      <c r="C41" s="50">
        <f>VLOOKUP(B41,Table1[],2,FALSE)</f>
        <v>4394417</v>
      </c>
      <c r="D41" s="93" t="str">
        <f>VLOOKUP(B41,Table1[],3,FALSE)</f>
        <v>500 ct</v>
      </c>
      <c r="E41" s="50" t="s">
        <v>22</v>
      </c>
      <c r="F41" s="54">
        <f t="shared" si="12"/>
        <v>1.8460000000000001E-2</v>
      </c>
      <c r="G41" s="56">
        <f>VLOOKUP(B41,Table1[],5,FALSE)</f>
        <v>500</v>
      </c>
      <c r="H41" s="53">
        <f>VLOOKUP(B41,Table1[],4,FALSE)</f>
        <v>9.23</v>
      </c>
      <c r="I41" s="45">
        <v>40</v>
      </c>
      <c r="J41" s="27"/>
      <c r="K41" s="47"/>
      <c r="L41" s="27"/>
      <c r="M41" s="47"/>
      <c r="N41" s="27"/>
      <c r="O41" s="47"/>
      <c r="P41" s="27"/>
      <c r="Q41" s="29">
        <f t="shared" si="9"/>
        <v>0</v>
      </c>
      <c r="R41" s="30">
        <f t="shared" si="13"/>
        <v>0</v>
      </c>
    </row>
    <row r="42" spans="1:18" ht="15" customHeight="1" x14ac:dyDescent="0.25">
      <c r="A42" s="194"/>
      <c r="B42" s="102" t="s">
        <v>85</v>
      </c>
      <c r="C42" s="50">
        <f>VLOOKUP(B42,Table1[],2,FALSE)</f>
        <v>210417</v>
      </c>
      <c r="D42" s="93" t="str">
        <f>VLOOKUP(B42,Table1[],3,FALSE)</f>
        <v>3/1000 ct</v>
      </c>
      <c r="E42" s="50" t="s">
        <v>22</v>
      </c>
      <c r="F42" s="54">
        <f t="shared" si="12"/>
        <v>1.04E-2</v>
      </c>
      <c r="G42" s="56">
        <f>VLOOKUP(B42,Table1[],5,FALSE)</f>
        <v>1000</v>
      </c>
      <c r="H42" s="53">
        <f>VLOOKUP(B42,Table1[],4,FALSE)</f>
        <v>10.4</v>
      </c>
      <c r="I42" s="45">
        <v>104</v>
      </c>
      <c r="J42" s="27"/>
      <c r="K42" s="47"/>
      <c r="L42" s="27"/>
      <c r="M42" s="47"/>
      <c r="N42" s="27"/>
      <c r="O42" s="47"/>
      <c r="P42" s="27"/>
      <c r="Q42" s="29">
        <f t="shared" si="9"/>
        <v>0</v>
      </c>
      <c r="R42" s="30">
        <f t="shared" si="13"/>
        <v>0</v>
      </c>
    </row>
    <row r="43" spans="1:18" ht="15" customHeight="1" x14ac:dyDescent="0.25">
      <c r="A43" s="194"/>
      <c r="B43" s="102" t="s">
        <v>86</v>
      </c>
      <c r="C43" s="50">
        <f>VLOOKUP(B43,Table1[],2,FALSE)</f>
        <v>210447</v>
      </c>
      <c r="D43" s="93" t="str">
        <f>VLOOKUP(B43,Table1[],3,FALSE)</f>
        <v>3/1000 ct</v>
      </c>
      <c r="E43" s="50" t="s">
        <v>22</v>
      </c>
      <c r="F43" s="54">
        <f t="shared" si="12"/>
        <v>6.7400000000000003E-3</v>
      </c>
      <c r="G43" s="56">
        <f>VLOOKUP(B43,Table1[],5,FALSE)</f>
        <v>1000</v>
      </c>
      <c r="H43" s="53">
        <f>VLOOKUP(B43,Table1[],4,FALSE)</f>
        <v>6.74</v>
      </c>
      <c r="I43" s="45">
        <v>104</v>
      </c>
      <c r="J43" s="34"/>
      <c r="K43" s="49"/>
      <c r="L43" s="34"/>
      <c r="M43" s="49"/>
      <c r="N43" s="34"/>
      <c r="O43" s="49"/>
      <c r="P43" s="34"/>
      <c r="Q43" s="29">
        <f t="shared" si="9"/>
        <v>0</v>
      </c>
      <c r="R43" s="30">
        <f t="shared" si="13"/>
        <v>0</v>
      </c>
    </row>
    <row r="44" spans="1:18" ht="15" hidden="1" customHeight="1" x14ac:dyDescent="0.25">
      <c r="A44" s="194"/>
      <c r="B44" s="102" t="s">
        <v>88</v>
      </c>
      <c r="C44" s="50">
        <f>VLOOKUP(B44,Table1[],2,FALSE)</f>
        <v>7038015</v>
      </c>
      <c r="D44" s="93" t="str">
        <f>VLOOKUP(B44,Table1[],3,FALSE)</f>
        <v>100 ct</v>
      </c>
      <c r="E44" s="50" t="s">
        <v>22</v>
      </c>
      <c r="F44" s="54">
        <f t="shared" si="12"/>
        <v>0.45659999999999995</v>
      </c>
      <c r="G44" s="56">
        <f>VLOOKUP(B44,Table1[],5,FALSE)</f>
        <v>100</v>
      </c>
      <c r="H44" s="53">
        <f>VLOOKUP(B44,Table1[],4,FALSE)</f>
        <v>45.66</v>
      </c>
      <c r="I44" s="45"/>
      <c r="J44" s="34"/>
      <c r="K44" s="49"/>
      <c r="L44" s="34"/>
      <c r="M44" s="49"/>
      <c r="N44" s="34"/>
      <c r="O44" s="49"/>
      <c r="P44" s="34"/>
      <c r="Q44" s="29">
        <f t="shared" si="9"/>
        <v>0</v>
      </c>
      <c r="R44" s="30">
        <f t="shared" si="13"/>
        <v>0</v>
      </c>
    </row>
    <row r="45" spans="1:18" ht="15" customHeight="1" thickBot="1" x14ac:dyDescent="0.3">
      <c r="A45" s="194"/>
      <c r="B45" s="102" t="s">
        <v>87</v>
      </c>
      <c r="C45" s="50">
        <f>VLOOKUP(B45,Table1[],2,FALSE)</f>
        <v>2647933</v>
      </c>
      <c r="D45" s="93" t="str">
        <f>VLOOKUP(B45,Table1[],3,FALSE)</f>
        <v>2000 ct</v>
      </c>
      <c r="E45" s="50" t="s">
        <v>22</v>
      </c>
      <c r="F45" s="54">
        <f t="shared" si="12"/>
        <v>9.1599999999999997E-3</v>
      </c>
      <c r="G45" s="56">
        <f>VLOOKUP(B45,Table1[],5,FALSE)</f>
        <v>2000</v>
      </c>
      <c r="H45" s="53">
        <f>VLOOKUP(B45,Table1[],4,FALSE)</f>
        <v>18.32</v>
      </c>
      <c r="I45" s="45">
        <v>20</v>
      </c>
      <c r="J45" s="25"/>
      <c r="K45" s="46"/>
      <c r="L45" s="25"/>
      <c r="M45" s="46"/>
      <c r="N45" s="25"/>
      <c r="O45" s="46"/>
      <c r="P45" s="25"/>
      <c r="Q45" s="29">
        <f t="shared" si="9"/>
        <v>0</v>
      </c>
      <c r="R45" s="30">
        <f t="shared" si="13"/>
        <v>0</v>
      </c>
    </row>
    <row r="46" spans="1:18" ht="15" hidden="1" customHeight="1" thickBot="1" x14ac:dyDescent="0.3">
      <c r="A46" s="194"/>
      <c r="B46" s="102" t="s">
        <v>52</v>
      </c>
      <c r="C46" s="50">
        <f>VLOOKUP(B46,Table1[],2,FALSE)</f>
        <v>4040440</v>
      </c>
      <c r="D46" s="93" t="str">
        <f>VLOOKUP(B46,Table1[],3,FALSE)</f>
        <v>24 ct</v>
      </c>
      <c r="E46" s="50" t="s">
        <v>22</v>
      </c>
      <c r="F46" s="54">
        <f t="shared" si="12"/>
        <v>0.79041666666666666</v>
      </c>
      <c r="G46" s="56">
        <f>VLOOKUP(B46,Table1[],5,FALSE)</f>
        <v>24</v>
      </c>
      <c r="H46" s="53">
        <f>VLOOKUP(B46,Table1[],4,FALSE)</f>
        <v>18.97</v>
      </c>
      <c r="I46" s="45"/>
      <c r="J46" s="25"/>
      <c r="K46" s="46"/>
      <c r="L46" s="25"/>
      <c r="M46" s="46"/>
      <c r="N46" s="25"/>
      <c r="O46" s="46"/>
      <c r="P46" s="25"/>
      <c r="Q46" s="29">
        <f t="shared" si="9"/>
        <v>0</v>
      </c>
      <c r="R46" s="30">
        <f t="shared" si="13"/>
        <v>0</v>
      </c>
    </row>
    <row r="47" spans="1:18" ht="15" customHeight="1" thickBot="1" x14ac:dyDescent="0.3">
      <c r="A47" s="194"/>
      <c r="B47" s="224" t="s">
        <v>89</v>
      </c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9"/>
      <c r="R47" s="38"/>
    </row>
    <row r="48" spans="1:18" ht="15" customHeight="1" x14ac:dyDescent="0.25">
      <c r="A48" s="194"/>
      <c r="B48" s="102" t="s">
        <v>91</v>
      </c>
      <c r="C48" s="50">
        <f>VLOOKUP(B48,Table1[],2,FALSE)</f>
        <v>9523986</v>
      </c>
      <c r="D48" s="93" t="str">
        <f>VLOOKUP(B48,Table1[],3,FALSE)</f>
        <v>96/Sli</v>
      </c>
      <c r="E48" s="50" t="s">
        <v>22</v>
      </c>
      <c r="F48" s="51">
        <f>SUM(H48/G48)</f>
        <v>0.22072916666666667</v>
      </c>
      <c r="G48" s="56">
        <f>VLOOKUP(B48,Table1[],5,FALSE)</f>
        <v>96</v>
      </c>
      <c r="H48" s="53">
        <f>VLOOKUP(B48,Table1[],4,FALSE)</f>
        <v>21.19</v>
      </c>
      <c r="I48" s="16">
        <v>8</v>
      </c>
      <c r="J48" s="57"/>
      <c r="K48" s="18"/>
      <c r="L48" s="58"/>
      <c r="M48" s="20"/>
      <c r="N48" s="58"/>
      <c r="O48" s="20"/>
      <c r="P48" s="57"/>
      <c r="Q48" s="21">
        <f t="shared" ref="Q48:Q59" si="14">SUM(J48:P48)</f>
        <v>0</v>
      </c>
      <c r="R48" s="22">
        <f t="shared" ref="R48:R59" si="15">SUM(Q48*F48)</f>
        <v>0</v>
      </c>
    </row>
    <row r="49" spans="1:18" ht="15" customHeight="1" x14ac:dyDescent="0.25">
      <c r="A49" s="194"/>
      <c r="B49" s="102" t="s">
        <v>74</v>
      </c>
      <c r="C49" s="50">
        <f>VLOOKUP(B49,Table1[],2,FALSE)</f>
        <v>9523952</v>
      </c>
      <c r="D49" s="93" t="str">
        <f>VLOOKUP(B49,Table1[],3,FALSE)</f>
        <v>96/Sli</v>
      </c>
      <c r="E49" s="50" t="s">
        <v>22</v>
      </c>
      <c r="F49" s="54">
        <f t="shared" ref="F49:F59" si="16">SUM(H49/G49)</f>
        <v>0.22750000000000001</v>
      </c>
      <c r="G49" s="56">
        <f>VLOOKUP(B49,Table1[],5,FALSE)</f>
        <v>96</v>
      </c>
      <c r="H49" s="53">
        <f>VLOOKUP(B49,Table1[],4,FALSE)</f>
        <v>21.84</v>
      </c>
      <c r="I49" s="24">
        <v>8</v>
      </c>
      <c r="J49" s="59"/>
      <c r="K49" s="26"/>
      <c r="L49" s="60"/>
      <c r="M49" s="28"/>
      <c r="N49" s="60"/>
      <c r="O49" s="28"/>
      <c r="P49" s="59"/>
      <c r="Q49" s="29">
        <f t="shared" si="14"/>
        <v>0</v>
      </c>
      <c r="R49" s="30">
        <f t="shared" si="15"/>
        <v>0</v>
      </c>
    </row>
    <row r="50" spans="1:18" ht="15" customHeight="1" x14ac:dyDescent="0.25">
      <c r="A50" s="194"/>
      <c r="B50" s="102" t="s">
        <v>51</v>
      </c>
      <c r="C50" s="50">
        <f>VLOOKUP(B50,Table1[],2,FALSE)</f>
        <v>4212221</v>
      </c>
      <c r="D50" s="93" t="str">
        <f>VLOOKUP(B50,Table1[],3,FALSE)</f>
        <v>96 ct</v>
      </c>
      <c r="E50" s="50" t="s">
        <v>22</v>
      </c>
      <c r="F50" s="54">
        <f t="shared" si="16"/>
        <v>0.40479166666666666</v>
      </c>
      <c r="G50" s="56">
        <f>VLOOKUP(B50,Table1[],5,FALSE)</f>
        <v>96</v>
      </c>
      <c r="H50" s="53">
        <f>VLOOKUP(B50,Table1[],4,FALSE)</f>
        <v>38.86</v>
      </c>
      <c r="I50" s="24">
        <v>2</v>
      </c>
      <c r="J50" s="59"/>
      <c r="K50" s="26"/>
      <c r="L50" s="60"/>
      <c r="M50" s="28"/>
      <c r="N50" s="60"/>
      <c r="O50" s="28"/>
      <c r="P50" s="59"/>
      <c r="Q50" s="29">
        <f t="shared" si="14"/>
        <v>0</v>
      </c>
      <c r="R50" s="30">
        <f t="shared" si="15"/>
        <v>0</v>
      </c>
    </row>
    <row r="51" spans="1:18" ht="15" customHeight="1" x14ac:dyDescent="0.25">
      <c r="A51" s="194"/>
      <c r="B51" s="102" t="s">
        <v>55</v>
      </c>
      <c r="C51" s="50">
        <f>VLOOKUP(B51,Table1[],2,FALSE)</f>
        <v>4044640</v>
      </c>
      <c r="D51" s="93" t="str">
        <f>VLOOKUP(B51,Table1[],3,FALSE)</f>
        <v>96 ct</v>
      </c>
      <c r="E51" s="50" t="s">
        <v>22</v>
      </c>
      <c r="F51" s="54">
        <f t="shared" si="16"/>
        <v>0.37062499999999998</v>
      </c>
      <c r="G51" s="56">
        <f>VLOOKUP(B51,Table1[],5,FALSE)</f>
        <v>96</v>
      </c>
      <c r="H51" s="53">
        <f>VLOOKUP(B51,Table1[],4,FALSE)</f>
        <v>35.58</v>
      </c>
      <c r="I51" s="24">
        <v>2</v>
      </c>
      <c r="J51" s="59"/>
      <c r="K51" s="26"/>
      <c r="L51" s="60"/>
      <c r="M51" s="28"/>
      <c r="N51" s="60"/>
      <c r="O51" s="28"/>
      <c r="P51" s="59"/>
      <c r="Q51" s="29">
        <f t="shared" si="14"/>
        <v>0</v>
      </c>
      <c r="R51" s="30">
        <f t="shared" si="15"/>
        <v>0</v>
      </c>
    </row>
    <row r="52" spans="1:18" ht="15" customHeight="1" x14ac:dyDescent="0.25">
      <c r="A52" s="194"/>
      <c r="B52" s="102" t="s">
        <v>66</v>
      </c>
      <c r="C52" s="50">
        <f>VLOOKUP(B52,Table1[],2,FALSE)</f>
        <v>4008538</v>
      </c>
      <c r="D52" s="93" t="str">
        <f>VLOOKUP(B52,Table1[],3,FALSE)</f>
        <v>500 ct</v>
      </c>
      <c r="E52" s="50" t="s">
        <v>22</v>
      </c>
      <c r="F52" s="54">
        <f t="shared" si="16"/>
        <v>3.1120000000000002E-2</v>
      </c>
      <c r="G52" s="56">
        <f>VLOOKUP(B52,Table1[],5,FALSE)</f>
        <v>500</v>
      </c>
      <c r="H52" s="53">
        <f>VLOOKUP(B52,Table1[],4,FALSE)</f>
        <v>15.56</v>
      </c>
      <c r="I52" s="24">
        <v>80</v>
      </c>
      <c r="J52" s="59"/>
      <c r="K52" s="26"/>
      <c r="L52" s="60"/>
      <c r="M52" s="28"/>
      <c r="N52" s="60"/>
      <c r="O52" s="28"/>
      <c r="P52" s="59"/>
      <c r="Q52" s="29">
        <f t="shared" si="14"/>
        <v>0</v>
      </c>
      <c r="R52" s="30">
        <f t="shared" si="15"/>
        <v>0</v>
      </c>
    </row>
    <row r="53" spans="1:18" ht="15" hidden="1" customHeight="1" x14ac:dyDescent="0.25">
      <c r="A53" s="194"/>
      <c r="B53" s="102" t="s">
        <v>67</v>
      </c>
      <c r="C53" s="50">
        <f>VLOOKUP(B53,Table1[],2,FALSE)</f>
        <v>4114914</v>
      </c>
      <c r="D53" s="93" t="str">
        <f>VLOOKUP(B53,Table1[],3,FALSE)</f>
        <v>300 ct</v>
      </c>
      <c r="E53" s="50" t="s">
        <v>22</v>
      </c>
      <c r="F53" s="54">
        <f t="shared" si="16"/>
        <v>4.1033333333333338E-2</v>
      </c>
      <c r="G53" s="56">
        <f>VLOOKUP(B53,Table1[],5,FALSE)</f>
        <v>300</v>
      </c>
      <c r="H53" s="53">
        <f>VLOOKUP(B53,Table1[],4,FALSE)</f>
        <v>12.31</v>
      </c>
      <c r="I53" s="24"/>
      <c r="J53" s="59"/>
      <c r="K53" s="26"/>
      <c r="L53" s="60"/>
      <c r="M53" s="28"/>
      <c r="N53" s="60"/>
      <c r="O53" s="28"/>
      <c r="P53" s="59"/>
      <c r="Q53" s="29">
        <f t="shared" si="14"/>
        <v>0</v>
      </c>
      <c r="R53" s="30">
        <f t="shared" si="15"/>
        <v>0</v>
      </c>
    </row>
    <row r="54" spans="1:18" ht="15" hidden="1" customHeight="1" x14ac:dyDescent="0.25">
      <c r="A54" s="194"/>
      <c r="B54" s="101" t="s">
        <v>28</v>
      </c>
      <c r="C54" s="50">
        <f>VLOOKUP(B54,Table1[],2,FALSE)</f>
        <v>1850189</v>
      </c>
      <c r="D54" s="93" t="str">
        <f>VLOOKUP(B54,Table1[],3,FALSE)</f>
        <v>4/30 ct</v>
      </c>
      <c r="E54" s="50" t="s">
        <v>22</v>
      </c>
      <c r="F54" s="54">
        <f t="shared" si="16"/>
        <v>0.23716666666666666</v>
      </c>
      <c r="G54" s="56">
        <f>VLOOKUP(B54,Table1[],5,FALSE)</f>
        <v>120</v>
      </c>
      <c r="H54" s="53">
        <f>VLOOKUP(B54,Table1[],4,FALSE)</f>
        <v>28.46</v>
      </c>
      <c r="I54" s="24"/>
      <c r="J54" s="59"/>
      <c r="K54" s="26"/>
      <c r="L54" s="60"/>
      <c r="M54" s="28"/>
      <c r="N54" s="60"/>
      <c r="O54" s="28"/>
      <c r="P54" s="59"/>
      <c r="Q54" s="29">
        <f t="shared" si="14"/>
        <v>0</v>
      </c>
      <c r="R54" s="30">
        <f t="shared" si="15"/>
        <v>0</v>
      </c>
    </row>
    <row r="55" spans="1:18" ht="15" customHeight="1" x14ac:dyDescent="0.25">
      <c r="A55" s="194"/>
      <c r="B55" s="102" t="s">
        <v>32</v>
      </c>
      <c r="C55" s="50">
        <f>VLOOKUP(B55,Table1[],2,FALSE)</f>
        <v>4307575</v>
      </c>
      <c r="D55" s="93" t="str">
        <f>VLOOKUP(B55,Table1[],3,FALSE)</f>
        <v>200 ct</v>
      </c>
      <c r="E55" s="50" t="s">
        <v>22</v>
      </c>
      <c r="F55" s="54">
        <f t="shared" si="16"/>
        <v>0.10869999999999999</v>
      </c>
      <c r="G55" s="56">
        <f>VLOOKUP(B55,Table1[],5,FALSE)</f>
        <v>200</v>
      </c>
      <c r="H55" s="53">
        <f>VLOOKUP(B55,Table1[],4,FALSE)</f>
        <v>21.74</v>
      </c>
      <c r="I55" s="24">
        <v>80</v>
      </c>
      <c r="J55" s="59"/>
      <c r="K55" s="26"/>
      <c r="L55" s="60"/>
      <c r="M55" s="28"/>
      <c r="N55" s="60"/>
      <c r="O55" s="28"/>
      <c r="P55" s="59"/>
      <c r="Q55" s="29">
        <f t="shared" si="14"/>
        <v>0</v>
      </c>
      <c r="R55" s="30">
        <f t="shared" si="15"/>
        <v>0</v>
      </c>
    </row>
    <row r="56" spans="1:18" ht="15" hidden="1" customHeight="1" x14ac:dyDescent="0.25">
      <c r="A56" s="194"/>
      <c r="B56" s="101" t="s">
        <v>34</v>
      </c>
      <c r="C56" s="50">
        <f>VLOOKUP(B56,Table1[],2,FALSE)</f>
        <v>1739663</v>
      </c>
      <c r="D56" s="93" t="str">
        <f>VLOOKUP(B56,Table1[],3,FALSE)</f>
        <v>6/50 ct</v>
      </c>
      <c r="E56" s="50" t="s">
        <v>22</v>
      </c>
      <c r="F56" s="54">
        <f t="shared" si="16"/>
        <v>0.1641</v>
      </c>
      <c r="G56" s="56">
        <f>VLOOKUP(B56,Table1[],5,FALSE)</f>
        <v>300</v>
      </c>
      <c r="H56" s="53">
        <f>VLOOKUP(B56,Table1[],4,FALSE)</f>
        <v>49.23</v>
      </c>
      <c r="I56" s="24"/>
      <c r="J56" s="59"/>
      <c r="K56" s="26"/>
      <c r="L56" s="60"/>
      <c r="M56" s="28"/>
      <c r="N56" s="60"/>
      <c r="O56" s="28"/>
      <c r="P56" s="59"/>
      <c r="Q56" s="29">
        <f t="shared" si="14"/>
        <v>0</v>
      </c>
      <c r="R56" s="30">
        <f t="shared" si="15"/>
        <v>0</v>
      </c>
    </row>
    <row r="57" spans="1:18" ht="15" customHeight="1" x14ac:dyDescent="0.25">
      <c r="A57" s="194"/>
      <c r="B57" s="102" t="s">
        <v>37</v>
      </c>
      <c r="C57" s="50">
        <f>VLOOKUP(B57,Table1[],2,FALSE)</f>
        <v>1827433</v>
      </c>
      <c r="D57" s="93" t="str">
        <f>VLOOKUP(B57,Table1[],3,FALSE)</f>
        <v>64 ct</v>
      </c>
      <c r="E57" s="50" t="s">
        <v>22</v>
      </c>
      <c r="F57" s="54">
        <f t="shared" si="16"/>
        <v>0.27124999999999999</v>
      </c>
      <c r="G57" s="56">
        <f>VLOOKUP(B57,Table1[],5,FALSE)</f>
        <v>64</v>
      </c>
      <c r="H57" s="53">
        <f>VLOOKUP(B57,Table1[],4,FALSE)</f>
        <v>17.36</v>
      </c>
      <c r="I57" s="24">
        <v>8</v>
      </c>
      <c r="J57" s="59"/>
      <c r="K57" s="26"/>
      <c r="L57" s="60"/>
      <c r="M57" s="28"/>
      <c r="N57" s="60"/>
      <c r="O57" s="28"/>
      <c r="P57" s="59"/>
      <c r="Q57" s="29">
        <f t="shared" si="14"/>
        <v>0</v>
      </c>
      <c r="R57" s="30">
        <f t="shared" si="15"/>
        <v>0</v>
      </c>
    </row>
    <row r="58" spans="1:18" ht="15" customHeight="1" x14ac:dyDescent="0.25">
      <c r="A58" s="194"/>
      <c r="B58" s="102" t="s">
        <v>52</v>
      </c>
      <c r="C58" s="50">
        <f>VLOOKUP(B58,Table1[],2,FALSE)</f>
        <v>4040440</v>
      </c>
      <c r="D58" s="93" t="str">
        <f>VLOOKUP(B58,Table1[],3,FALSE)</f>
        <v>24 ct</v>
      </c>
      <c r="E58" s="50" t="s">
        <v>22</v>
      </c>
      <c r="F58" s="54">
        <f t="shared" si="16"/>
        <v>0.79041666666666666</v>
      </c>
      <c r="G58" s="56">
        <f>VLOOKUP(B58,Table1[],5,FALSE)</f>
        <v>24</v>
      </c>
      <c r="H58" s="53">
        <f>VLOOKUP(B58,Table1[],4,FALSE)</f>
        <v>18.97</v>
      </c>
      <c r="I58" s="32">
        <v>2</v>
      </c>
      <c r="J58" s="61"/>
      <c r="K58" s="33"/>
      <c r="L58" s="62"/>
      <c r="M58" s="35"/>
      <c r="N58" s="62"/>
      <c r="O58" s="35"/>
      <c r="P58" s="61"/>
      <c r="Q58" s="29">
        <f t="shared" si="14"/>
        <v>0</v>
      </c>
      <c r="R58" s="30">
        <f t="shared" si="15"/>
        <v>0</v>
      </c>
    </row>
    <row r="59" spans="1:18" ht="15" customHeight="1" x14ac:dyDescent="0.25">
      <c r="A59" s="194"/>
      <c r="B59" s="102" t="s">
        <v>73</v>
      </c>
      <c r="C59" s="50">
        <f>VLOOKUP(B59,Table1[],2,FALSE)</f>
        <v>4013066</v>
      </c>
      <c r="D59" s="93" t="str">
        <f>VLOOKUP(B59,Table1[],3,FALSE)</f>
        <v>24 ct</v>
      </c>
      <c r="E59" s="50" t="s">
        <v>22</v>
      </c>
      <c r="F59" s="54">
        <f t="shared" si="16"/>
        <v>0.68833333333333335</v>
      </c>
      <c r="G59" s="56">
        <f>VLOOKUP(B59,Table1[],5,FALSE)</f>
        <v>24</v>
      </c>
      <c r="H59" s="53">
        <f>VLOOKUP(B59,Table1[],4,FALSE)</f>
        <v>16.52</v>
      </c>
      <c r="I59" s="32">
        <v>4</v>
      </c>
      <c r="J59" s="61"/>
      <c r="K59" s="33"/>
      <c r="L59" s="62"/>
      <c r="M59" s="35"/>
      <c r="N59" s="62"/>
      <c r="O59" s="35"/>
      <c r="P59" s="61"/>
      <c r="Q59" s="29">
        <f t="shared" si="14"/>
        <v>0</v>
      </c>
      <c r="R59" s="30">
        <f t="shared" si="15"/>
        <v>0</v>
      </c>
    </row>
    <row r="60" spans="1:18" ht="15" hidden="1" customHeight="1" thickBot="1" x14ac:dyDescent="0.3">
      <c r="A60" s="194"/>
      <c r="B60" s="224" t="s">
        <v>90</v>
      </c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81"/>
      <c r="R60" s="82"/>
    </row>
    <row r="61" spans="1:18" ht="15" hidden="1" customHeight="1" thickBot="1" x14ac:dyDescent="0.3">
      <c r="A61" s="211"/>
      <c r="B61" s="103" t="s">
        <v>44</v>
      </c>
      <c r="C61" s="83">
        <f>VLOOKUP(B61,Table1[],2,FALSE)</f>
        <v>2104998</v>
      </c>
      <c r="D61" s="94" t="str">
        <f>VLOOKUP(B61,Table1[],3,FALSE)</f>
        <v>1000 ct</v>
      </c>
      <c r="E61" s="84" t="s">
        <v>22</v>
      </c>
      <c r="F61" s="85">
        <f t="shared" ref="F61" si="17">SUM(H61/G61)</f>
        <v>6.3200000000000001E-3</v>
      </c>
      <c r="G61" s="84">
        <f>VLOOKUP(B61,Table1[],5,FALSE)</f>
        <v>1000</v>
      </c>
      <c r="H61" s="84">
        <f>VLOOKUP(B61,Table1[],4,FALSE)</f>
        <v>6.32</v>
      </c>
      <c r="I61" s="86"/>
      <c r="J61" s="87"/>
      <c r="K61" s="88"/>
      <c r="L61" s="89"/>
      <c r="M61" s="90"/>
      <c r="N61" s="89"/>
      <c r="O61" s="90"/>
      <c r="P61" s="87"/>
      <c r="Q61" s="91">
        <f t="shared" ref="Q61" si="18">SUM(J61:P61)</f>
        <v>0</v>
      </c>
      <c r="R61" s="92">
        <f t="shared" ref="R61" si="19">SUM(Q61*F61)</f>
        <v>0</v>
      </c>
    </row>
    <row r="62" spans="1:18" x14ac:dyDescent="0.25">
      <c r="Q62" s="64">
        <f>SUM(Q7:Q59)</f>
        <v>0</v>
      </c>
      <c r="R62" s="65">
        <f>SUM(R7:R59)</f>
        <v>0</v>
      </c>
    </row>
  </sheetData>
  <sheetProtection algorithmName="SHA-512" hashValue="wsVG3XovMmqhRqiCkYlEUEc2ME2HRmI3fUmN6LbhWWbXTZnjrKTH/cP2gTg5O1DSdMpbDbqBMlUTp3ha4vyClA==" saltValue="ttVPxhxILFrtVHarrrc1qA==" spinCount="100000" sheet="1" objects="1" scenarios="1"/>
  <protectedRanges>
    <protectedRange sqref="I61:P61 I7:P15 I48:P59 I22:P30 I17:P20 I32:P46" name="Range1"/>
  </protectedRanges>
  <mergeCells count="18">
    <mergeCell ref="B1:O2"/>
    <mergeCell ref="P1:P2"/>
    <mergeCell ref="Q1:Q2"/>
    <mergeCell ref="R1:R2"/>
    <mergeCell ref="I3:I4"/>
    <mergeCell ref="Q3:Q4"/>
    <mergeCell ref="R3:R4"/>
    <mergeCell ref="A3:A61"/>
    <mergeCell ref="B3:B4"/>
    <mergeCell ref="D3:D4"/>
    <mergeCell ref="E3:E4"/>
    <mergeCell ref="F3:F4"/>
    <mergeCell ref="B47:P47"/>
    <mergeCell ref="B60:P60"/>
    <mergeCell ref="B6:P6"/>
    <mergeCell ref="B16:P16"/>
    <mergeCell ref="B21:P21"/>
    <mergeCell ref="B31:P31"/>
  </mergeCells>
  <conditionalFormatting sqref="B29">
    <cfRule type="duplicateValues" dxfId="18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4971-ABE1-4176-9FE5-D744AE7DE946}">
  <dimension ref="A1:R62"/>
  <sheetViews>
    <sheetView workbookViewId="0">
      <pane xSplit="9" ySplit="4" topLeftCell="J28" activePane="bottomRight" state="frozen"/>
      <selection pane="topRight" activeCell="J1" sqref="J1"/>
      <selection pane="bottomLeft" activeCell="A5" sqref="A5"/>
      <selection pane="bottomRight" activeCell="K11" sqref="K11"/>
    </sheetView>
  </sheetViews>
  <sheetFormatPr defaultRowHeight="15" x14ac:dyDescent="0.25"/>
  <cols>
    <col min="2" max="2" width="24" style="104" customWidth="1"/>
    <col min="3" max="3" width="14.85546875" hidden="1" customWidth="1"/>
    <col min="4" max="4" width="14.85546875" style="95" hidden="1" customWidth="1"/>
    <col min="5" max="5" width="10" hidden="1" customWidth="1"/>
    <col min="6" max="6" width="10.140625" style="63" hidden="1" customWidth="1"/>
    <col min="7" max="7" width="10.140625" hidden="1" customWidth="1"/>
    <col min="8" max="8" width="9.140625" hidden="1" customWidth="1"/>
    <col min="18" max="18" width="11.7109375" customWidth="1"/>
  </cols>
  <sheetData>
    <row r="1" spans="1:18" ht="15" customHeight="1" x14ac:dyDescent="0.25">
      <c r="A1" s="1"/>
      <c r="B1" s="204" t="s">
        <v>133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26"/>
      <c r="Q1" s="200"/>
      <c r="R1" s="202"/>
    </row>
    <row r="2" spans="1:18" ht="15" customHeight="1" thickBot="1" x14ac:dyDescent="0.3">
      <c r="A2" s="80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27"/>
      <c r="Q2" s="201"/>
      <c r="R2" s="203"/>
    </row>
    <row r="3" spans="1:18" ht="15" customHeight="1" x14ac:dyDescent="0.25">
      <c r="A3" s="193" t="s">
        <v>95</v>
      </c>
      <c r="B3" s="222" t="s">
        <v>0</v>
      </c>
      <c r="C3" s="3" t="s">
        <v>1</v>
      </c>
      <c r="D3" s="214" t="s">
        <v>2</v>
      </c>
      <c r="E3" s="216" t="s">
        <v>3</v>
      </c>
      <c r="F3" s="218" t="s">
        <v>4</v>
      </c>
      <c r="G3" s="4" t="s">
        <v>5</v>
      </c>
      <c r="H3" s="4" t="s">
        <v>5</v>
      </c>
      <c r="I3" s="206" t="s">
        <v>6</v>
      </c>
      <c r="J3" s="5">
        <f>'Cover Sheet'!D5</f>
        <v>44296</v>
      </c>
      <c r="K3" s="5">
        <f t="shared" ref="K3:P3" si="0">J3+1</f>
        <v>44297</v>
      </c>
      <c r="L3" s="5">
        <f t="shared" si="0"/>
        <v>44298</v>
      </c>
      <c r="M3" s="5">
        <f t="shared" si="0"/>
        <v>44299</v>
      </c>
      <c r="N3" s="5">
        <f t="shared" si="0"/>
        <v>44300</v>
      </c>
      <c r="O3" s="5">
        <f t="shared" si="0"/>
        <v>44301</v>
      </c>
      <c r="P3" s="5">
        <f t="shared" si="0"/>
        <v>44302</v>
      </c>
      <c r="Q3" s="228" t="s">
        <v>7</v>
      </c>
      <c r="R3" s="230" t="s">
        <v>8</v>
      </c>
    </row>
    <row r="4" spans="1:18" ht="15" customHeight="1" thickBot="1" x14ac:dyDescent="0.3">
      <c r="A4" s="194"/>
      <c r="B4" s="223"/>
      <c r="C4" s="6" t="s">
        <v>9</v>
      </c>
      <c r="D4" s="215"/>
      <c r="E4" s="217"/>
      <c r="F4" s="219"/>
      <c r="G4" s="7" t="s">
        <v>10</v>
      </c>
      <c r="H4" s="7" t="s">
        <v>11</v>
      </c>
      <c r="I4" s="207"/>
      <c r="J4" s="113" t="str">
        <f>TEXT(J3,"ddd")</f>
        <v>Sat</v>
      </c>
      <c r="K4" s="113" t="str">
        <f t="shared" ref="K4:P4" si="1">TEXT(K3,"ddd")</f>
        <v>Sun</v>
      </c>
      <c r="L4" s="113" t="str">
        <f t="shared" si="1"/>
        <v>Mon</v>
      </c>
      <c r="M4" s="113" t="str">
        <f t="shared" si="1"/>
        <v>Tue</v>
      </c>
      <c r="N4" s="113" t="str">
        <f t="shared" si="1"/>
        <v>Wed</v>
      </c>
      <c r="O4" s="113" t="str">
        <f t="shared" si="1"/>
        <v>Thu</v>
      </c>
      <c r="P4" s="113" t="str">
        <f t="shared" si="1"/>
        <v>Fri</v>
      </c>
      <c r="Q4" s="229"/>
      <c r="R4" s="231"/>
    </row>
    <row r="5" spans="1:18" ht="15" hidden="1" customHeight="1" thickBot="1" x14ac:dyDescent="0.3">
      <c r="A5" s="194"/>
      <c r="B5" s="105"/>
      <c r="C5" s="105"/>
      <c r="D5" s="106"/>
      <c r="E5" s="107"/>
      <c r="F5" s="108"/>
      <c r="G5" s="109"/>
      <c r="H5" s="109"/>
      <c r="I5" s="8"/>
      <c r="J5" s="8"/>
      <c r="K5" s="8"/>
      <c r="L5" s="8"/>
      <c r="M5" s="8"/>
      <c r="N5" s="8"/>
      <c r="O5" s="8"/>
      <c r="P5" s="8"/>
      <c r="Q5" s="110"/>
      <c r="R5" s="111"/>
    </row>
    <row r="6" spans="1:18" ht="15" customHeight="1" thickBot="1" x14ac:dyDescent="0.3">
      <c r="A6" s="194"/>
      <c r="B6" s="209" t="s">
        <v>12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9"/>
      <c r="R6" s="10"/>
    </row>
    <row r="7" spans="1:18" ht="15" customHeight="1" x14ac:dyDescent="0.25">
      <c r="A7" s="194"/>
      <c r="B7" s="96" t="s">
        <v>64</v>
      </c>
      <c r="C7" s="11">
        <f>VLOOKUP(B7,'Data &amp; Table'!A3:G59,2,FALSE)</f>
        <v>5429872</v>
      </c>
      <c r="D7" s="11" t="str">
        <f>VLOOKUP(B7,Table1[],3,FALSE)</f>
        <v>72/4 oz</v>
      </c>
      <c r="E7" s="12" t="s">
        <v>22</v>
      </c>
      <c r="F7" s="13">
        <f t="shared" ref="F7" si="2">SUM(H7/G7)</f>
        <v>0.1497222222222222</v>
      </c>
      <c r="G7" s="14">
        <f>VLOOKUP(B7,Table1[],5,FALSE)</f>
        <v>72</v>
      </c>
      <c r="H7" s="15">
        <f>VLOOKUP(B7,Table1[],4,FALSE)</f>
        <v>10.78</v>
      </c>
      <c r="I7" s="16">
        <v>30</v>
      </c>
      <c r="J7" s="17"/>
      <c r="K7" s="18"/>
      <c r="L7" s="19"/>
      <c r="M7" s="20"/>
      <c r="N7" s="19"/>
      <c r="O7" s="20"/>
      <c r="P7" s="19"/>
      <c r="Q7" s="21">
        <f>SUM(J7:P7)</f>
        <v>0</v>
      </c>
      <c r="R7" s="22">
        <f>SUM(Q7*F7)</f>
        <v>0</v>
      </c>
    </row>
    <row r="8" spans="1:18" ht="15" hidden="1" customHeight="1" x14ac:dyDescent="0.25">
      <c r="A8" s="194"/>
      <c r="B8" s="97" t="s">
        <v>63</v>
      </c>
      <c r="C8" s="11">
        <f>VLOOKUP(B8,'Data &amp; Table'!A4:G60,2,FALSE)</f>
        <v>6777684</v>
      </c>
      <c r="D8" s="11" t="str">
        <f>VLOOKUP(B8,Table1[],3,FALSE)</f>
        <v>72/4 oz</v>
      </c>
      <c r="E8" s="12" t="s">
        <v>22</v>
      </c>
      <c r="F8" s="23">
        <f>SUM(H8/G8)</f>
        <v>0.17486111111111111</v>
      </c>
      <c r="G8" s="14">
        <f>VLOOKUP(B8,Table1[],5,FALSE)</f>
        <v>72</v>
      </c>
      <c r="H8" s="15">
        <f>VLOOKUP(B8,Table1[],4,FALSE)</f>
        <v>12.59</v>
      </c>
      <c r="I8" s="24"/>
      <c r="J8" s="25"/>
      <c r="K8" s="26"/>
      <c r="L8" s="27"/>
      <c r="M8" s="28"/>
      <c r="N8" s="27"/>
      <c r="O8" s="28"/>
      <c r="P8" s="27"/>
      <c r="Q8" s="29">
        <f t="shared" ref="Q8:Q15" si="3">SUM(J8:P8)</f>
        <v>0</v>
      </c>
      <c r="R8" s="30">
        <f t="shared" ref="R8:R15" si="4">SUM(Q8*F8)</f>
        <v>0</v>
      </c>
    </row>
    <row r="9" spans="1:18" ht="15" hidden="1" customHeight="1" x14ac:dyDescent="0.25">
      <c r="A9" s="194"/>
      <c r="B9" s="97" t="s">
        <v>49</v>
      </c>
      <c r="C9" s="11">
        <f>VLOOKUP(B9,'Data &amp; Table'!A5:G61,2,FALSE)</f>
        <v>26051</v>
      </c>
      <c r="D9" s="11" t="str">
        <f>VLOOKUP(B9,Table1[],3,FALSE)</f>
        <v>50 ct</v>
      </c>
      <c r="E9" s="12" t="s">
        <v>22</v>
      </c>
      <c r="F9" s="23">
        <f t="shared" ref="F9:F15" si="5">SUM(H9/G9)</f>
        <v>0.25</v>
      </c>
      <c r="G9" s="14">
        <f>VLOOKUP(B9,Table1[],5,FALSE)</f>
        <v>50</v>
      </c>
      <c r="H9" s="15">
        <f>VLOOKUP(B9,Table1[],4,FALSE)</f>
        <v>12.5</v>
      </c>
      <c r="I9" s="24"/>
      <c r="J9" s="25"/>
      <c r="K9" s="26"/>
      <c r="L9" s="27"/>
      <c r="M9" s="28"/>
      <c r="N9" s="27"/>
      <c r="O9" s="28"/>
      <c r="P9" s="27"/>
      <c r="Q9" s="29">
        <f t="shared" si="3"/>
        <v>0</v>
      </c>
      <c r="R9" s="30">
        <f t="shared" si="4"/>
        <v>0</v>
      </c>
    </row>
    <row r="10" spans="1:18" ht="15" customHeight="1" x14ac:dyDescent="0.25">
      <c r="A10" s="194"/>
      <c r="B10" s="97" t="s">
        <v>71</v>
      </c>
      <c r="C10" s="11">
        <f>VLOOKUP(B10,'Data &amp; Table'!A6:G62,2,FALSE)</f>
        <v>26068</v>
      </c>
      <c r="D10" s="11" t="str">
        <f>VLOOKUP(B10,Table1[],3,FALSE)</f>
        <v>50 ct</v>
      </c>
      <c r="E10" s="12" t="s">
        <v>22</v>
      </c>
      <c r="F10" s="23">
        <f t="shared" si="5"/>
        <v>0.24600000000000002</v>
      </c>
      <c r="G10" s="14">
        <f>VLOOKUP(B10,Table1[],5,FALSE)</f>
        <v>50</v>
      </c>
      <c r="H10" s="15">
        <f>VLOOKUP(B10,Table1[],4,FALSE)</f>
        <v>12.3</v>
      </c>
      <c r="I10" s="24">
        <v>8</v>
      </c>
      <c r="J10" s="25"/>
      <c r="K10" s="26"/>
      <c r="L10" s="27"/>
      <c r="M10" s="28"/>
      <c r="N10" s="27"/>
      <c r="O10" s="28"/>
      <c r="P10" s="27"/>
      <c r="Q10" s="29">
        <f t="shared" si="3"/>
        <v>0</v>
      </c>
      <c r="R10" s="30">
        <f t="shared" si="4"/>
        <v>0</v>
      </c>
    </row>
    <row r="11" spans="1:18" ht="15" customHeight="1" x14ac:dyDescent="0.25">
      <c r="A11" s="194"/>
      <c r="B11" s="97" t="s">
        <v>56</v>
      </c>
      <c r="C11" s="11">
        <f>VLOOKUP(B11,'Data &amp; Table'!A7:G63,2,FALSE)</f>
        <v>3598703</v>
      </c>
      <c r="D11" s="11" t="str">
        <f>VLOOKUP(B11,Table1[],3,FALSE)</f>
        <v>48/8 oz</v>
      </c>
      <c r="E11" s="12" t="s">
        <v>22</v>
      </c>
      <c r="F11" s="23">
        <f t="shared" si="5"/>
        <v>0.26041666666666669</v>
      </c>
      <c r="G11" s="14">
        <f>VLOOKUP(B11,Table1[],5,FALSE)</f>
        <v>48</v>
      </c>
      <c r="H11" s="15">
        <f>VLOOKUP(B11,Table1[],4,FALSE)</f>
        <v>12.5</v>
      </c>
      <c r="I11" s="24">
        <v>13</v>
      </c>
      <c r="J11" s="25"/>
      <c r="K11" s="26"/>
      <c r="L11" s="27"/>
      <c r="M11" s="28"/>
      <c r="N11" s="27"/>
      <c r="O11" s="28"/>
      <c r="P11" s="27"/>
      <c r="Q11" s="29">
        <f t="shared" si="3"/>
        <v>0</v>
      </c>
      <c r="R11" s="30">
        <f t="shared" si="4"/>
        <v>0</v>
      </c>
    </row>
    <row r="12" spans="1:18" ht="15" customHeight="1" x14ac:dyDescent="0.25">
      <c r="A12" s="194"/>
      <c r="B12" s="98" t="s">
        <v>76</v>
      </c>
      <c r="C12" s="11">
        <f>VLOOKUP(B12,'Data &amp; Table'!A8:G64,2,FALSE)</f>
        <v>3598737</v>
      </c>
      <c r="D12" s="11" t="str">
        <f>VLOOKUP(B12,Table1[],3,FALSE)</f>
        <v>48/8 oz</v>
      </c>
      <c r="E12" s="12" t="s">
        <v>22</v>
      </c>
      <c r="F12" s="23">
        <f t="shared" si="5"/>
        <v>0.26041666666666669</v>
      </c>
      <c r="G12" s="14">
        <f>VLOOKUP(B12,Table1[],5,FALSE)</f>
        <v>48</v>
      </c>
      <c r="H12" s="15">
        <f>VLOOKUP(B12,Table1[],4,FALSE)</f>
        <v>12.5</v>
      </c>
      <c r="I12" s="24">
        <v>13</v>
      </c>
      <c r="J12" s="25"/>
      <c r="K12" s="26"/>
      <c r="L12" s="27"/>
      <c r="M12" s="28"/>
      <c r="N12" s="27"/>
      <c r="O12" s="28"/>
      <c r="P12" s="27"/>
      <c r="Q12" s="29">
        <f t="shared" si="3"/>
        <v>0</v>
      </c>
      <c r="R12" s="30">
        <f t="shared" si="4"/>
        <v>0</v>
      </c>
    </row>
    <row r="13" spans="1:18" ht="15" hidden="1" customHeight="1" x14ac:dyDescent="0.25">
      <c r="A13" s="194"/>
      <c r="B13" s="98" t="s">
        <v>58</v>
      </c>
      <c r="C13" s="11">
        <f>VLOOKUP(B13,'Data &amp; Table'!A9:G65,2,FALSE)</f>
        <v>1886316</v>
      </c>
      <c r="D13" s="11" t="str">
        <f>VLOOKUP(B13,Table1[],3,FALSE)</f>
        <v>6/28 ct</v>
      </c>
      <c r="E13" s="12" t="s">
        <v>22</v>
      </c>
      <c r="F13" s="23">
        <f t="shared" si="5"/>
        <v>0.10327380952380953</v>
      </c>
      <c r="G13" s="14">
        <f>VLOOKUP(B13,Table1[],5,FALSE)</f>
        <v>168</v>
      </c>
      <c r="H13" s="15">
        <f>VLOOKUP(B13,Table1[],4,FALSE)</f>
        <v>17.350000000000001</v>
      </c>
      <c r="I13" s="24"/>
      <c r="J13" s="25"/>
      <c r="K13" s="26"/>
      <c r="L13" s="27"/>
      <c r="M13" s="28"/>
      <c r="N13" s="27"/>
      <c r="O13" s="28"/>
      <c r="P13" s="27"/>
      <c r="Q13" s="29">
        <f t="shared" si="3"/>
        <v>0</v>
      </c>
      <c r="R13" s="30">
        <f t="shared" si="4"/>
        <v>0</v>
      </c>
    </row>
    <row r="14" spans="1:18" ht="15" customHeight="1" x14ac:dyDescent="0.25">
      <c r="A14" s="194"/>
      <c r="B14" s="98" t="s">
        <v>59</v>
      </c>
      <c r="C14" s="11">
        <f>VLOOKUP(B14,'Data &amp; Table'!A10:G66,2,FALSE)</f>
        <v>4716920</v>
      </c>
      <c r="D14" s="11" t="str">
        <f>VLOOKUP(B14,Table1[],3,FALSE)</f>
        <v>6/28 ct</v>
      </c>
      <c r="E14" s="12" t="s">
        <v>22</v>
      </c>
      <c r="F14" s="23">
        <f t="shared" si="5"/>
        <v>0.10886904761904762</v>
      </c>
      <c r="G14" s="14">
        <f>VLOOKUP(B14,Table1[],5,FALSE)</f>
        <v>168</v>
      </c>
      <c r="H14" s="15">
        <f>VLOOKUP(B14,Table1[],4,FALSE)</f>
        <v>18.29</v>
      </c>
      <c r="I14" s="24">
        <v>5</v>
      </c>
      <c r="J14" s="25"/>
      <c r="K14" s="26"/>
      <c r="L14" s="27"/>
      <c r="M14" s="28"/>
      <c r="N14" s="27"/>
      <c r="O14" s="28"/>
      <c r="P14" s="27"/>
      <c r="Q14" s="29">
        <f t="shared" si="3"/>
        <v>0</v>
      </c>
      <c r="R14" s="30">
        <f t="shared" si="4"/>
        <v>0</v>
      </c>
    </row>
    <row r="15" spans="1:18" ht="15" customHeight="1" thickBot="1" x14ac:dyDescent="0.3">
      <c r="A15" s="194"/>
      <c r="B15" s="98" t="s">
        <v>72</v>
      </c>
      <c r="C15" s="11">
        <f>VLOOKUP(B15,'Data &amp; Table'!A11:G67,2,FALSE)</f>
        <v>4046330</v>
      </c>
      <c r="D15" s="11" t="str">
        <f>VLOOKUP(B15,Table1[],3,FALSE)</f>
        <v>1000 ct</v>
      </c>
      <c r="E15" s="12" t="s">
        <v>22</v>
      </c>
      <c r="F15" s="23">
        <f t="shared" si="5"/>
        <v>3.8869999999999995E-2</v>
      </c>
      <c r="G15" s="14">
        <f>VLOOKUP(B15,Table1[],5,FALSE)</f>
        <v>1000</v>
      </c>
      <c r="H15" s="15">
        <f>VLOOKUP(B15,Table1[],4,FALSE)</f>
        <v>38.869999999999997</v>
      </c>
      <c r="I15" s="24">
        <v>10</v>
      </c>
      <c r="J15" s="25"/>
      <c r="K15" s="26"/>
      <c r="L15" s="27"/>
      <c r="M15" s="28"/>
      <c r="N15" s="27"/>
      <c r="O15" s="28"/>
      <c r="P15" s="27"/>
      <c r="Q15" s="29">
        <f t="shared" si="3"/>
        <v>0</v>
      </c>
      <c r="R15" s="30">
        <f t="shared" si="4"/>
        <v>0</v>
      </c>
    </row>
    <row r="16" spans="1:18" ht="15" customHeight="1" thickBot="1" x14ac:dyDescent="0.3">
      <c r="A16" s="194"/>
      <c r="B16" s="224" t="s">
        <v>13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9"/>
      <c r="R16" s="38"/>
    </row>
    <row r="17" spans="1:18" ht="15" hidden="1" customHeight="1" x14ac:dyDescent="0.25">
      <c r="A17" s="194"/>
      <c r="B17" s="79" t="s">
        <v>54</v>
      </c>
      <c r="C17" s="39">
        <f>VLOOKUP(B17,'Data &amp; Table'!A3:G59,2,FALSE)</f>
        <v>7913403</v>
      </c>
      <c r="D17" s="11" t="str">
        <f>VLOOKUP(B17,Table1[],3,FALSE)</f>
        <v>8/10 ct</v>
      </c>
      <c r="E17" s="39" t="s">
        <v>22</v>
      </c>
      <c r="F17" s="13">
        <f>SUM(H17/G17)</f>
        <v>6.3312499999999998</v>
      </c>
      <c r="G17" s="40">
        <f>VLOOKUP(B17,Table1[],5,FALSE)</f>
        <v>8</v>
      </c>
      <c r="H17" s="41">
        <f>VLOOKUP(B17,Table1[],4,FALSE)</f>
        <v>50.65</v>
      </c>
      <c r="I17" s="42"/>
      <c r="J17" s="17"/>
      <c r="K17" s="43"/>
      <c r="L17" s="19"/>
      <c r="M17" s="44"/>
      <c r="N17" s="19"/>
      <c r="O17" s="44"/>
      <c r="P17" s="19"/>
      <c r="Q17" s="29">
        <f t="shared" ref="Q17:Q19" si="6">SUM(J17:P17)</f>
        <v>0</v>
      </c>
      <c r="R17" s="22">
        <f t="shared" ref="R17:R20" si="7">SUM(Q17*F17)</f>
        <v>0</v>
      </c>
    </row>
    <row r="18" spans="1:18" ht="15" customHeight="1" thickBot="1" x14ac:dyDescent="0.3">
      <c r="A18" s="194"/>
      <c r="B18" s="79" t="s">
        <v>53</v>
      </c>
      <c r="C18" s="39">
        <f>VLOOKUP(B18,'Data &amp; Table'!A4:G60,2,FALSE)</f>
        <v>7887268</v>
      </c>
      <c r="D18" s="11" t="str">
        <f>VLOOKUP(B18,Table1[],3,FALSE)</f>
        <v>16/10 ct</v>
      </c>
      <c r="E18" s="39" t="s">
        <v>22</v>
      </c>
      <c r="F18" s="23">
        <f t="shared" ref="F18:F20" si="8">SUM(H18/G18)</f>
        <v>5.3875000000000002</v>
      </c>
      <c r="G18" s="40">
        <f>VLOOKUP(B18,Table1[],5,FALSE)</f>
        <v>16</v>
      </c>
      <c r="H18" s="41">
        <f>VLOOKUP(B18,Table1[],4,FALSE)</f>
        <v>86.2</v>
      </c>
      <c r="I18" s="45" t="s">
        <v>167</v>
      </c>
      <c r="J18" s="25"/>
      <c r="K18" s="46"/>
      <c r="L18" s="27"/>
      <c r="M18" s="47"/>
      <c r="N18" s="27"/>
      <c r="O18" s="47"/>
      <c r="P18" s="27"/>
      <c r="Q18" s="29">
        <f t="shared" si="6"/>
        <v>0</v>
      </c>
      <c r="R18" s="30">
        <f t="shared" si="7"/>
        <v>0</v>
      </c>
    </row>
    <row r="19" spans="1:18" ht="15" hidden="1" customHeight="1" x14ac:dyDescent="0.25">
      <c r="A19" s="194"/>
      <c r="B19" s="79" t="s">
        <v>77</v>
      </c>
      <c r="C19" s="39">
        <f>VLOOKUP(B19,'Data &amp; Table'!A5:G61,2,FALSE)</f>
        <v>2216045</v>
      </c>
      <c r="D19" s="11" t="str">
        <f>VLOOKUP(B19,Table1[],3,FALSE)</f>
        <v>2 ct</v>
      </c>
      <c r="E19" s="39" t="s">
        <v>22</v>
      </c>
      <c r="F19" s="23">
        <f t="shared" si="8"/>
        <v>34.340000000000003</v>
      </c>
      <c r="G19" s="40">
        <f>VLOOKUP(B19,Table1[],5,FALSE)</f>
        <v>2</v>
      </c>
      <c r="H19" s="41">
        <f>VLOOKUP(B19,Table1[],4,FALSE)</f>
        <v>68.680000000000007</v>
      </c>
      <c r="I19" s="45"/>
      <c r="J19" s="25"/>
      <c r="K19" s="46"/>
      <c r="L19" s="27"/>
      <c r="M19" s="47"/>
      <c r="N19" s="27"/>
      <c r="O19" s="47"/>
      <c r="P19" s="27"/>
      <c r="Q19" s="29">
        <f t="shared" si="6"/>
        <v>0</v>
      </c>
      <c r="R19" s="30">
        <f t="shared" si="7"/>
        <v>0</v>
      </c>
    </row>
    <row r="20" spans="1:18" ht="15" hidden="1" customHeight="1" thickBot="1" x14ac:dyDescent="0.3">
      <c r="A20" s="194"/>
      <c r="B20" s="79" t="s">
        <v>78</v>
      </c>
      <c r="C20" s="39">
        <f>VLOOKUP(B20,'Data &amp; Table'!A6:G62,2,FALSE)</f>
        <v>2843104</v>
      </c>
      <c r="D20" s="11" t="str">
        <f>VLOOKUP(B20,Table1[],3,FALSE)</f>
        <v>2 ct</v>
      </c>
      <c r="E20" s="39" t="s">
        <v>22</v>
      </c>
      <c r="F20" s="23">
        <f t="shared" si="8"/>
        <v>34.93</v>
      </c>
      <c r="G20" s="40">
        <f>VLOOKUP(B20,Table1[],5,FALSE)</f>
        <v>2</v>
      </c>
      <c r="H20" s="41">
        <f>VLOOKUP(B20,Table1[],4,FALSE)</f>
        <v>69.86</v>
      </c>
      <c r="I20" s="45"/>
      <c r="J20" s="25"/>
      <c r="K20" s="46"/>
      <c r="L20" s="27"/>
      <c r="M20" s="47"/>
      <c r="N20" s="27"/>
      <c r="O20" s="47"/>
      <c r="P20" s="27"/>
      <c r="Q20" s="29">
        <f t="shared" ref="Q20:Q46" si="9">SUM(J20:P20)</f>
        <v>0</v>
      </c>
      <c r="R20" s="30">
        <f t="shared" si="7"/>
        <v>0</v>
      </c>
    </row>
    <row r="21" spans="1:18" ht="15" customHeight="1" thickBot="1" x14ac:dyDescent="0.3">
      <c r="A21" s="194"/>
      <c r="B21" s="224" t="s">
        <v>79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9"/>
      <c r="R21" s="38"/>
    </row>
    <row r="22" spans="1:18" ht="15" customHeight="1" x14ac:dyDescent="0.25">
      <c r="A22" s="194"/>
      <c r="B22" s="99" t="s">
        <v>62</v>
      </c>
      <c r="C22" s="50">
        <f>VLOOKUP(B22,'Data &amp; Table'!A3:G59,2,FALSE)</f>
        <v>7076126</v>
      </c>
      <c r="D22" s="93" t="str">
        <f>VLOOKUP(B22,Table1[],3,FALSE)</f>
        <v>72/4 oz</v>
      </c>
      <c r="E22" s="50" t="s">
        <v>22</v>
      </c>
      <c r="F22" s="51">
        <f>SUM(H22/G22)</f>
        <v>0.28611111111111115</v>
      </c>
      <c r="G22" s="52">
        <f>VLOOKUP(B22,Table1[],5,FALSE)</f>
        <v>72</v>
      </c>
      <c r="H22" s="53">
        <f>VLOOKUP(B22,Table1[],4,FALSE)</f>
        <v>20.6</v>
      </c>
      <c r="I22" s="42">
        <v>5</v>
      </c>
      <c r="J22" s="19"/>
      <c r="K22" s="44"/>
      <c r="L22" s="19"/>
      <c r="M22" s="44"/>
      <c r="N22" s="19"/>
      <c r="O22" s="44"/>
      <c r="P22" s="19"/>
      <c r="Q22" s="21">
        <f t="shared" si="9"/>
        <v>0</v>
      </c>
      <c r="R22" s="22">
        <f t="shared" ref="R22:R30" si="10">SUM(Q22*F22)</f>
        <v>0</v>
      </c>
    </row>
    <row r="23" spans="1:18" ht="15" hidden="1" customHeight="1" x14ac:dyDescent="0.25">
      <c r="A23" s="194"/>
      <c r="B23" s="100" t="s">
        <v>26</v>
      </c>
      <c r="C23" s="50">
        <f>VLOOKUP(B23,'Data &amp; Table'!A4:G60,2,FALSE)</f>
        <v>0</v>
      </c>
      <c r="D23" s="93" t="str">
        <f>VLOOKUP(B23,Table1[],3,FALSE)</f>
        <v>1 ea</v>
      </c>
      <c r="E23" s="50" t="s">
        <v>22</v>
      </c>
      <c r="F23" s="54">
        <f t="shared" ref="F23:F30" si="11">SUM(H23/G23)</f>
        <v>2.31</v>
      </c>
      <c r="G23" s="52">
        <f>VLOOKUP(B23,Table1[],5,FALSE)</f>
        <v>1</v>
      </c>
      <c r="H23" s="53">
        <f>VLOOKUP(B23,Table1[],4,FALSE)</f>
        <v>2.31</v>
      </c>
      <c r="I23" s="45"/>
      <c r="J23" s="27"/>
      <c r="K23" s="47"/>
      <c r="L23" s="27"/>
      <c r="M23" s="47"/>
      <c r="N23" s="27"/>
      <c r="O23" s="47"/>
      <c r="P23" s="27"/>
      <c r="Q23" s="29">
        <f t="shared" si="9"/>
        <v>0</v>
      </c>
      <c r="R23" s="30">
        <f t="shared" si="10"/>
        <v>0</v>
      </c>
    </row>
    <row r="24" spans="1:18" ht="15" customHeight="1" x14ac:dyDescent="0.25">
      <c r="A24" s="194"/>
      <c r="B24" s="97" t="s">
        <v>36</v>
      </c>
      <c r="C24" s="50">
        <f>VLOOKUP(B24,'Data &amp; Table'!A5:G61,2,FALSE)</f>
        <v>3412410</v>
      </c>
      <c r="D24" s="93" t="str">
        <f>VLOOKUP(B24,Table1[],3,FALSE)</f>
        <v>48 ct</v>
      </c>
      <c r="E24" s="50" t="s">
        <v>22</v>
      </c>
      <c r="F24" s="54">
        <f t="shared" si="11"/>
        <v>0.32645833333333335</v>
      </c>
      <c r="G24" s="52">
        <f>VLOOKUP(B24,Table1[],5,FALSE)</f>
        <v>48</v>
      </c>
      <c r="H24" s="53">
        <f>VLOOKUP(B24,Table1[],4,FALSE)</f>
        <v>15.67</v>
      </c>
      <c r="I24" s="45">
        <v>24</v>
      </c>
      <c r="J24" s="27"/>
      <c r="K24" s="47"/>
      <c r="L24" s="27"/>
      <c r="M24" s="47"/>
      <c r="N24" s="27"/>
      <c r="O24" s="47"/>
      <c r="P24" s="27"/>
      <c r="Q24" s="29">
        <f t="shared" si="9"/>
        <v>0</v>
      </c>
      <c r="R24" s="30">
        <f t="shared" si="10"/>
        <v>0</v>
      </c>
    </row>
    <row r="25" spans="1:18" ht="15" hidden="1" customHeight="1" x14ac:dyDescent="0.25">
      <c r="A25" s="194"/>
      <c r="B25" s="101" t="s">
        <v>68</v>
      </c>
      <c r="C25" s="50">
        <f>VLOOKUP(B25,'Data &amp; Table'!A6:G62,2,FALSE)</f>
        <v>6216725</v>
      </c>
      <c r="D25" s="93" t="str">
        <f>VLOOKUP(B25,Table1[],3,FALSE)</f>
        <v>48 ct</v>
      </c>
      <c r="E25" s="50" t="s">
        <v>22</v>
      </c>
      <c r="F25" s="54">
        <f t="shared" si="11"/>
        <v>0.36791666666666667</v>
      </c>
      <c r="G25" s="52">
        <f>VLOOKUP(B25,Table1[],5,FALSE)</f>
        <v>48</v>
      </c>
      <c r="H25" s="53">
        <f>VLOOKUP(B25,Table1[],4,FALSE)</f>
        <v>17.66</v>
      </c>
      <c r="I25" s="45"/>
      <c r="J25" s="27"/>
      <c r="K25" s="47"/>
      <c r="L25" s="27"/>
      <c r="M25" s="47"/>
      <c r="N25" s="27"/>
      <c r="O25" s="47"/>
      <c r="P25" s="27"/>
      <c r="Q25" s="29">
        <f t="shared" si="9"/>
        <v>0</v>
      </c>
      <c r="R25" s="30">
        <f t="shared" si="10"/>
        <v>0</v>
      </c>
    </row>
    <row r="26" spans="1:18" ht="15" hidden="1" customHeight="1" x14ac:dyDescent="0.25">
      <c r="A26" s="194"/>
      <c r="B26" s="101" t="s">
        <v>70</v>
      </c>
      <c r="C26" s="50">
        <f>VLOOKUP(B26,'Data &amp; Table'!A7:G63,2,FALSE)</f>
        <v>6216709</v>
      </c>
      <c r="D26" s="93" t="str">
        <f>VLOOKUP(B26,Table1[],3,FALSE)</f>
        <v>48 ct</v>
      </c>
      <c r="E26" s="50" t="s">
        <v>22</v>
      </c>
      <c r="F26" s="54">
        <f t="shared" si="11"/>
        <v>0.36791666666666667</v>
      </c>
      <c r="G26" s="52">
        <f>VLOOKUP(B26,Table1[],5,FALSE)</f>
        <v>48</v>
      </c>
      <c r="H26" s="53">
        <f>VLOOKUP(B26,Table1[],4,FALSE)</f>
        <v>17.66</v>
      </c>
      <c r="I26" s="45"/>
      <c r="J26" s="27"/>
      <c r="K26" s="47"/>
      <c r="L26" s="27"/>
      <c r="M26" s="47"/>
      <c r="N26" s="27"/>
      <c r="O26" s="47"/>
      <c r="P26" s="27"/>
      <c r="Q26" s="29">
        <f t="shared" si="9"/>
        <v>0</v>
      </c>
      <c r="R26" s="30">
        <f t="shared" si="10"/>
        <v>0</v>
      </c>
    </row>
    <row r="27" spans="1:18" ht="15" hidden="1" customHeight="1" x14ac:dyDescent="0.25">
      <c r="A27" s="194"/>
      <c r="B27" s="101" t="s">
        <v>69</v>
      </c>
      <c r="C27" s="50">
        <f>VLOOKUP(B27,'Data &amp; Table'!A8:G64,2,FALSE)</f>
        <v>0</v>
      </c>
      <c r="D27" s="93">
        <f>VLOOKUP(B27,Table1[],3,FALSE)</f>
        <v>0</v>
      </c>
      <c r="E27" s="50" t="s">
        <v>22</v>
      </c>
      <c r="F27" s="54">
        <f t="shared" si="11"/>
        <v>0.19</v>
      </c>
      <c r="G27" s="52">
        <f>VLOOKUP(B27,Table1[],5,FALSE)</f>
        <v>1</v>
      </c>
      <c r="H27" s="53">
        <f>VLOOKUP(B27,Table1[],4,FALSE)</f>
        <v>0.19</v>
      </c>
      <c r="I27" s="45"/>
      <c r="J27" s="27"/>
      <c r="K27" s="47"/>
      <c r="L27" s="27"/>
      <c r="M27" s="47"/>
      <c r="N27" s="27"/>
      <c r="O27" s="47"/>
      <c r="P27" s="27"/>
      <c r="Q27" s="29">
        <f t="shared" si="9"/>
        <v>0</v>
      </c>
      <c r="R27" s="30">
        <f t="shared" si="10"/>
        <v>0</v>
      </c>
    </row>
    <row r="28" spans="1:18" ht="15" customHeight="1" x14ac:dyDescent="0.25">
      <c r="A28" s="194"/>
      <c r="B28" s="102" t="s">
        <v>43</v>
      </c>
      <c r="C28" s="50">
        <f>VLOOKUP(B28,'Data &amp; Table'!A9:G65,2,FALSE)</f>
        <v>1666163</v>
      </c>
      <c r="D28" s="93" t="str">
        <f>VLOOKUP(B28,Table1[],3,FALSE)</f>
        <v>48 ct</v>
      </c>
      <c r="E28" s="50" t="s">
        <v>22</v>
      </c>
      <c r="F28" s="54">
        <f t="shared" si="11"/>
        <v>0.31708333333333333</v>
      </c>
      <c r="G28" s="52">
        <f>VLOOKUP(B28,Table1[],5,FALSE)</f>
        <v>48</v>
      </c>
      <c r="H28" s="53">
        <f>VLOOKUP(B28,Table1[],4,FALSE)</f>
        <v>15.22</v>
      </c>
      <c r="I28" s="45">
        <v>24</v>
      </c>
      <c r="J28" s="27"/>
      <c r="K28" s="47"/>
      <c r="L28" s="27"/>
      <c r="M28" s="47"/>
      <c r="N28" s="27"/>
      <c r="O28" s="47"/>
      <c r="P28" s="27"/>
      <c r="Q28" s="29">
        <f t="shared" si="9"/>
        <v>0</v>
      </c>
      <c r="R28" s="30">
        <f t="shared" si="10"/>
        <v>0</v>
      </c>
    </row>
    <row r="29" spans="1:18" ht="15" hidden="1" customHeight="1" x14ac:dyDescent="0.25">
      <c r="A29" s="194"/>
      <c r="B29" s="101" t="s">
        <v>47</v>
      </c>
      <c r="C29" s="50">
        <f>VLOOKUP(B29,'Data &amp; Table'!A10:G66,2,FALSE)</f>
        <v>0</v>
      </c>
      <c r="D29" s="93">
        <f>VLOOKUP(B29,Table1[],3,FALSE)</f>
        <v>0</v>
      </c>
      <c r="E29" s="50" t="s">
        <v>22</v>
      </c>
      <c r="F29" s="54">
        <f t="shared" si="11"/>
        <v>0.8</v>
      </c>
      <c r="G29" s="52">
        <f>VLOOKUP(B29,Table1[],5,FALSE)</f>
        <v>1</v>
      </c>
      <c r="H29" s="53">
        <f>VLOOKUP(B29,Table1[],4,FALSE)</f>
        <v>0.8</v>
      </c>
      <c r="I29" s="45"/>
      <c r="J29" s="27"/>
      <c r="K29" s="47"/>
      <c r="L29" s="27"/>
      <c r="M29" s="47"/>
      <c r="N29" s="27"/>
      <c r="O29" s="47"/>
      <c r="P29" s="27"/>
      <c r="Q29" s="29">
        <f t="shared" si="9"/>
        <v>0</v>
      </c>
      <c r="R29" s="30">
        <f t="shared" si="10"/>
        <v>0</v>
      </c>
    </row>
    <row r="30" spans="1:18" ht="15" customHeight="1" thickBot="1" x14ac:dyDescent="0.3">
      <c r="A30" s="194"/>
      <c r="B30" s="102" t="s">
        <v>48</v>
      </c>
      <c r="C30" s="50">
        <f>VLOOKUP(B30,'Data &amp; Table'!A11:G67,2,FALSE)</f>
        <v>8759060</v>
      </c>
      <c r="D30" s="93" t="str">
        <f>VLOOKUP(B30,Table1[],3,FALSE)</f>
        <v>48 ct</v>
      </c>
      <c r="E30" s="50" t="s">
        <v>22</v>
      </c>
      <c r="F30" s="54">
        <f t="shared" si="11"/>
        <v>0.30437500000000001</v>
      </c>
      <c r="G30" s="52">
        <f>VLOOKUP(B30,Table1[],5,FALSE)</f>
        <v>48</v>
      </c>
      <c r="H30" s="53">
        <f>VLOOKUP(B30,Table1[],4,FALSE)</f>
        <v>14.61</v>
      </c>
      <c r="I30" s="45">
        <v>5</v>
      </c>
      <c r="J30" s="27"/>
      <c r="K30" s="47"/>
      <c r="L30" s="27"/>
      <c r="M30" s="47"/>
      <c r="N30" s="27"/>
      <c r="O30" s="47"/>
      <c r="P30" s="27"/>
      <c r="Q30" s="29">
        <f t="shared" si="9"/>
        <v>0</v>
      </c>
      <c r="R30" s="30">
        <f t="shared" si="10"/>
        <v>0</v>
      </c>
    </row>
    <row r="31" spans="1:18" ht="15" customHeight="1" thickBot="1" x14ac:dyDescent="0.3">
      <c r="A31" s="194"/>
      <c r="B31" s="224" t="s">
        <v>14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9"/>
      <c r="R31" s="38"/>
    </row>
    <row r="32" spans="1:18" ht="15" customHeight="1" x14ac:dyDescent="0.25">
      <c r="A32" s="194"/>
      <c r="B32" s="102" t="s">
        <v>75</v>
      </c>
      <c r="C32" s="50">
        <f>VLOOKUP(B32,Table1[],2,FALSE)</f>
        <v>8328668</v>
      </c>
      <c r="D32" s="93" t="str">
        <f>VLOOKUP(B32,Table1[],3,FALSE)</f>
        <v>384 ct</v>
      </c>
      <c r="E32" s="50" t="s">
        <v>22</v>
      </c>
      <c r="F32" s="51">
        <f>SUM(H32/G32)</f>
        <v>3.3385416666666667E-2</v>
      </c>
      <c r="G32" s="56">
        <f>VLOOKUP(B32,Table1[],5,FALSE)</f>
        <v>384</v>
      </c>
      <c r="H32" s="53">
        <f>VLOOKUP(B32,Table1[],4,FALSE)</f>
        <v>12.82</v>
      </c>
      <c r="I32" s="42">
        <v>75</v>
      </c>
      <c r="J32" s="19"/>
      <c r="K32" s="44"/>
      <c r="L32" s="19"/>
      <c r="M32" s="44"/>
      <c r="N32" s="19"/>
      <c r="O32" s="44"/>
      <c r="P32" s="19"/>
      <c r="Q32" s="21">
        <f t="shared" si="9"/>
        <v>0</v>
      </c>
      <c r="R32" s="22">
        <f>SUM(Q32*F32)</f>
        <v>0</v>
      </c>
    </row>
    <row r="33" spans="1:18" ht="15" hidden="1" customHeight="1" x14ac:dyDescent="0.25">
      <c r="A33" s="194"/>
      <c r="B33" s="102" t="s">
        <v>65</v>
      </c>
      <c r="C33" s="50">
        <f>VLOOKUP(B33,Table1[],2,FALSE)</f>
        <v>4053468</v>
      </c>
      <c r="D33" s="93" t="str">
        <f>VLOOKUP(B33,Table1[],3,FALSE)</f>
        <v>20/50 ct</v>
      </c>
      <c r="E33" s="50" t="s">
        <v>22</v>
      </c>
      <c r="F33" s="54">
        <f t="shared" ref="F33:F46" si="12">SUM(H33/G33)</f>
        <v>4.0600000000000004E-2</v>
      </c>
      <c r="G33" s="56">
        <f>VLOOKUP(B33,Table1[],5,FALSE)</f>
        <v>1000</v>
      </c>
      <c r="H33" s="53">
        <f>VLOOKUP(B33,Table1[],4,FALSE)</f>
        <v>40.6</v>
      </c>
      <c r="I33" s="45"/>
      <c r="J33" s="27"/>
      <c r="K33" s="47"/>
      <c r="L33" s="27"/>
      <c r="M33" s="47"/>
      <c r="N33" s="27"/>
      <c r="O33" s="47"/>
      <c r="P33" s="27"/>
      <c r="Q33" s="29">
        <f t="shared" si="9"/>
        <v>0</v>
      </c>
      <c r="R33" s="30">
        <f t="shared" ref="R33:R46" si="13">SUM(Q33*F33)</f>
        <v>0</v>
      </c>
    </row>
    <row r="34" spans="1:18" ht="15" customHeight="1" x14ac:dyDescent="0.25">
      <c r="A34" s="194"/>
      <c r="B34" s="102" t="s">
        <v>50</v>
      </c>
      <c r="C34" s="50">
        <f>VLOOKUP(B34,Table1[],2,FALSE)</f>
        <v>4695292</v>
      </c>
      <c r="D34" s="93" t="str">
        <f>VLOOKUP(B34,Table1[],3,FALSE)</f>
        <v>6/50 ct</v>
      </c>
      <c r="E34" s="50" t="s">
        <v>22</v>
      </c>
      <c r="F34" s="54">
        <f t="shared" si="12"/>
        <v>9.5966666666666658E-2</v>
      </c>
      <c r="G34" s="56">
        <f>VLOOKUP(B34,Table1[],5,FALSE)</f>
        <v>300</v>
      </c>
      <c r="H34" s="53">
        <f>VLOOKUP(B34,Table1[],4,FALSE)</f>
        <v>28.79</v>
      </c>
      <c r="I34" s="45">
        <v>5</v>
      </c>
      <c r="J34" s="27"/>
      <c r="K34" s="47"/>
      <c r="L34" s="27"/>
      <c r="M34" s="47"/>
      <c r="N34" s="27"/>
      <c r="O34" s="47"/>
      <c r="P34" s="27"/>
      <c r="Q34" s="29">
        <f t="shared" si="9"/>
        <v>0</v>
      </c>
      <c r="R34" s="30">
        <f t="shared" si="13"/>
        <v>0</v>
      </c>
    </row>
    <row r="35" spans="1:18" ht="15" customHeight="1" x14ac:dyDescent="0.25">
      <c r="A35" s="194"/>
      <c r="B35" s="102" t="s">
        <v>60</v>
      </c>
      <c r="C35" s="50">
        <f>VLOOKUP(B35,Table1[],2,FALSE)</f>
        <v>6937445</v>
      </c>
      <c r="D35" s="93" t="str">
        <f>VLOOKUP(B35,Table1[],3,FALSE)</f>
        <v>200 ct</v>
      </c>
      <c r="E35" s="50" t="s">
        <v>22</v>
      </c>
      <c r="F35" s="54">
        <f t="shared" si="12"/>
        <v>7.4400000000000008E-2</v>
      </c>
      <c r="G35" s="56">
        <f>VLOOKUP(B35,Table1[],5,FALSE)</f>
        <v>200</v>
      </c>
      <c r="H35" s="53">
        <f>VLOOKUP(B35,Table1[],4,FALSE)</f>
        <v>14.88</v>
      </c>
      <c r="I35" s="45">
        <v>10</v>
      </c>
      <c r="J35" s="27"/>
      <c r="K35" s="47"/>
      <c r="L35" s="27"/>
      <c r="M35" s="47"/>
      <c r="N35" s="27"/>
      <c r="O35" s="47"/>
      <c r="P35" s="27"/>
      <c r="Q35" s="29">
        <f t="shared" si="9"/>
        <v>0</v>
      </c>
      <c r="R35" s="30">
        <f t="shared" si="13"/>
        <v>0</v>
      </c>
    </row>
    <row r="36" spans="1:18" ht="15" customHeight="1" x14ac:dyDescent="0.25">
      <c r="A36" s="194"/>
      <c r="B36" s="102" t="s">
        <v>61</v>
      </c>
      <c r="C36" s="50">
        <f>VLOOKUP(B36,Table1[],2,FALSE)</f>
        <v>4136768</v>
      </c>
      <c r="D36" s="93" t="str">
        <f>VLOOKUP(B36,Table1[],3,FALSE)</f>
        <v>1000 ct</v>
      </c>
      <c r="E36" s="50" t="s">
        <v>22</v>
      </c>
      <c r="F36" s="54">
        <f t="shared" si="12"/>
        <v>2.3809999999999998E-2</v>
      </c>
      <c r="G36" s="56">
        <f>VLOOKUP(B36,Table1[],5,FALSE)</f>
        <v>1000</v>
      </c>
      <c r="H36" s="53">
        <f>VLOOKUP(B36,Table1[],4,FALSE)</f>
        <v>23.81</v>
      </c>
      <c r="I36" s="45">
        <v>20</v>
      </c>
      <c r="J36" s="27"/>
      <c r="K36" s="47"/>
      <c r="L36" s="27"/>
      <c r="M36" s="47"/>
      <c r="N36" s="27"/>
      <c r="O36" s="47"/>
      <c r="P36" s="27"/>
      <c r="Q36" s="29">
        <f t="shared" si="9"/>
        <v>0</v>
      </c>
      <c r="R36" s="30">
        <f t="shared" si="13"/>
        <v>0</v>
      </c>
    </row>
    <row r="37" spans="1:18" ht="15" customHeight="1" x14ac:dyDescent="0.25">
      <c r="A37" s="194"/>
      <c r="B37" s="102" t="s">
        <v>80</v>
      </c>
      <c r="C37" s="50">
        <f>VLOOKUP(B37,Table1[],2,FALSE)</f>
        <v>7087133</v>
      </c>
      <c r="D37" s="93" t="str">
        <f>VLOOKUP(B37,Table1[],3,FALSE)</f>
        <v>200 ct</v>
      </c>
      <c r="E37" s="50" t="s">
        <v>22</v>
      </c>
      <c r="F37" s="54">
        <f t="shared" si="12"/>
        <v>0.17019999999999999</v>
      </c>
      <c r="G37" s="56">
        <f>VLOOKUP(B37,Table1[],5,FALSE)</f>
        <v>200</v>
      </c>
      <c r="H37" s="53">
        <f>VLOOKUP(B37,Table1[],4,FALSE)</f>
        <v>34.04</v>
      </c>
      <c r="I37" s="45">
        <v>10</v>
      </c>
      <c r="J37" s="27"/>
      <c r="K37" s="47"/>
      <c r="L37" s="27"/>
      <c r="M37" s="47"/>
      <c r="N37" s="27"/>
      <c r="O37" s="47"/>
      <c r="P37" s="27"/>
      <c r="Q37" s="29">
        <f t="shared" si="9"/>
        <v>0</v>
      </c>
      <c r="R37" s="30">
        <f t="shared" si="13"/>
        <v>0</v>
      </c>
    </row>
    <row r="38" spans="1:18" ht="15" customHeight="1" x14ac:dyDescent="0.25">
      <c r="A38" s="194"/>
      <c r="B38" s="102" t="s">
        <v>81</v>
      </c>
      <c r="C38" s="50">
        <f>VLOOKUP(B38,Table1[],2,FALSE)</f>
        <v>4879710</v>
      </c>
      <c r="D38" s="93" t="str">
        <f>VLOOKUP(B38,Table1[],3,FALSE)</f>
        <v>2000 ct</v>
      </c>
      <c r="E38" s="50" t="s">
        <v>22</v>
      </c>
      <c r="F38" s="54">
        <f t="shared" si="12"/>
        <v>6.13E-3</v>
      </c>
      <c r="G38" s="56">
        <f>VLOOKUP(B38,Table1[],5,FALSE)</f>
        <v>2000</v>
      </c>
      <c r="H38" s="53">
        <f>VLOOKUP(B38,Table1[],4,FALSE)</f>
        <v>12.26</v>
      </c>
      <c r="I38" s="45">
        <v>100</v>
      </c>
      <c r="J38" s="27"/>
      <c r="K38" s="47"/>
      <c r="L38" s="27"/>
      <c r="M38" s="47"/>
      <c r="N38" s="27"/>
      <c r="O38" s="47"/>
      <c r="P38" s="27"/>
      <c r="Q38" s="29">
        <f t="shared" si="9"/>
        <v>0</v>
      </c>
      <c r="R38" s="30">
        <f t="shared" si="13"/>
        <v>0</v>
      </c>
    </row>
    <row r="39" spans="1:18" ht="15" customHeight="1" x14ac:dyDescent="0.25">
      <c r="A39" s="194"/>
      <c r="B39" s="102" t="s">
        <v>82</v>
      </c>
      <c r="C39" s="50">
        <f>VLOOKUP(B39,Table1[],2,FALSE)</f>
        <v>6735138</v>
      </c>
      <c r="D39" s="93" t="str">
        <f>VLOOKUP(B39,Table1[],3,FALSE)</f>
        <v>200 ct</v>
      </c>
      <c r="E39" s="50" t="s">
        <v>22</v>
      </c>
      <c r="F39" s="54">
        <f t="shared" si="12"/>
        <v>6.9749999999999993E-2</v>
      </c>
      <c r="G39" s="56">
        <f>VLOOKUP(B39,Table1[],5,FALSE)</f>
        <v>200</v>
      </c>
      <c r="H39" s="53">
        <f>VLOOKUP(B39,Table1[],4,FALSE)</f>
        <v>13.95</v>
      </c>
      <c r="I39" s="45">
        <v>20</v>
      </c>
      <c r="J39" s="27"/>
      <c r="K39" s="47"/>
      <c r="L39" s="27"/>
      <c r="M39" s="47"/>
      <c r="N39" s="27"/>
      <c r="O39" s="47"/>
      <c r="P39" s="27"/>
      <c r="Q39" s="29">
        <f t="shared" si="9"/>
        <v>0</v>
      </c>
      <c r="R39" s="30">
        <f t="shared" si="13"/>
        <v>0</v>
      </c>
    </row>
    <row r="40" spans="1:18" ht="15" customHeight="1" x14ac:dyDescent="0.25">
      <c r="A40" s="194"/>
      <c r="B40" s="102" t="s">
        <v>83</v>
      </c>
      <c r="C40" s="50">
        <f>VLOOKUP(B40,Table1[],2,FALSE)</f>
        <v>6631347</v>
      </c>
      <c r="D40" s="93" t="str">
        <f>VLOOKUP(B40,Table1[],3,FALSE)</f>
        <v>600 ct</v>
      </c>
      <c r="E40" s="50" t="s">
        <v>22</v>
      </c>
      <c r="F40" s="54">
        <f t="shared" si="12"/>
        <v>3.3849999999999998E-2</v>
      </c>
      <c r="G40" s="56">
        <f>VLOOKUP(B40,Table1[],5,FALSE)</f>
        <v>600</v>
      </c>
      <c r="H40" s="53">
        <f>VLOOKUP(B40,Table1[],4,FALSE)</f>
        <v>20.309999999999999</v>
      </c>
      <c r="I40" s="45">
        <v>20</v>
      </c>
      <c r="J40" s="27"/>
      <c r="K40" s="47"/>
      <c r="L40" s="27"/>
      <c r="M40" s="47"/>
      <c r="N40" s="27"/>
      <c r="O40" s="47"/>
      <c r="P40" s="27"/>
      <c r="Q40" s="29">
        <f t="shared" si="9"/>
        <v>0</v>
      </c>
      <c r="R40" s="30">
        <f t="shared" si="13"/>
        <v>0</v>
      </c>
    </row>
    <row r="41" spans="1:18" ht="15" customHeight="1" x14ac:dyDescent="0.25">
      <c r="A41" s="194"/>
      <c r="B41" s="102" t="s">
        <v>84</v>
      </c>
      <c r="C41" s="50">
        <f>VLOOKUP(B41,Table1[],2,FALSE)</f>
        <v>4394417</v>
      </c>
      <c r="D41" s="93" t="str">
        <f>VLOOKUP(B41,Table1[],3,FALSE)</f>
        <v>500 ct</v>
      </c>
      <c r="E41" s="50" t="s">
        <v>22</v>
      </c>
      <c r="F41" s="54">
        <f t="shared" si="12"/>
        <v>1.8460000000000001E-2</v>
      </c>
      <c r="G41" s="56">
        <f>VLOOKUP(B41,Table1[],5,FALSE)</f>
        <v>500</v>
      </c>
      <c r="H41" s="53">
        <f>VLOOKUP(B41,Table1[],4,FALSE)</f>
        <v>9.23</v>
      </c>
      <c r="I41" s="45">
        <v>20</v>
      </c>
      <c r="J41" s="27"/>
      <c r="K41" s="47"/>
      <c r="L41" s="27"/>
      <c r="M41" s="47"/>
      <c r="N41" s="27"/>
      <c r="O41" s="47"/>
      <c r="P41" s="27"/>
      <c r="Q41" s="29">
        <f t="shared" si="9"/>
        <v>0</v>
      </c>
      <c r="R41" s="30">
        <f t="shared" si="13"/>
        <v>0</v>
      </c>
    </row>
    <row r="42" spans="1:18" ht="15" customHeight="1" x14ac:dyDescent="0.25">
      <c r="A42" s="194"/>
      <c r="B42" s="102" t="s">
        <v>85</v>
      </c>
      <c r="C42" s="50">
        <f>VLOOKUP(B42,Table1[],2,FALSE)</f>
        <v>210417</v>
      </c>
      <c r="D42" s="93" t="str">
        <f>VLOOKUP(B42,Table1[],3,FALSE)</f>
        <v>3/1000 ct</v>
      </c>
      <c r="E42" s="50" t="s">
        <v>22</v>
      </c>
      <c r="F42" s="54">
        <f t="shared" si="12"/>
        <v>1.04E-2</v>
      </c>
      <c r="G42" s="56">
        <f>VLOOKUP(B42,Table1[],5,FALSE)</f>
        <v>1000</v>
      </c>
      <c r="H42" s="53">
        <f>VLOOKUP(B42,Table1[],4,FALSE)</f>
        <v>10.4</v>
      </c>
      <c r="I42" s="45">
        <v>25</v>
      </c>
      <c r="J42" s="27"/>
      <c r="K42" s="47"/>
      <c r="L42" s="27"/>
      <c r="M42" s="47"/>
      <c r="N42" s="27"/>
      <c r="O42" s="47"/>
      <c r="P42" s="27"/>
      <c r="Q42" s="29">
        <f t="shared" si="9"/>
        <v>0</v>
      </c>
      <c r="R42" s="30">
        <f t="shared" si="13"/>
        <v>0</v>
      </c>
    </row>
    <row r="43" spans="1:18" ht="15" customHeight="1" x14ac:dyDescent="0.25">
      <c r="A43" s="194"/>
      <c r="B43" s="102" t="s">
        <v>86</v>
      </c>
      <c r="C43" s="50">
        <f>VLOOKUP(B43,Table1[],2,FALSE)</f>
        <v>210447</v>
      </c>
      <c r="D43" s="93" t="str">
        <f>VLOOKUP(B43,Table1[],3,FALSE)</f>
        <v>3/1000 ct</v>
      </c>
      <c r="E43" s="50" t="s">
        <v>22</v>
      </c>
      <c r="F43" s="54">
        <f t="shared" si="12"/>
        <v>6.7400000000000003E-3</v>
      </c>
      <c r="G43" s="56">
        <f>VLOOKUP(B43,Table1[],5,FALSE)</f>
        <v>1000</v>
      </c>
      <c r="H43" s="53">
        <f>VLOOKUP(B43,Table1[],4,FALSE)</f>
        <v>6.74</v>
      </c>
      <c r="I43" s="45">
        <v>25</v>
      </c>
      <c r="J43" s="34"/>
      <c r="K43" s="49"/>
      <c r="L43" s="34"/>
      <c r="M43" s="49"/>
      <c r="N43" s="34"/>
      <c r="O43" s="49"/>
      <c r="P43" s="34"/>
      <c r="Q43" s="29">
        <f t="shared" si="9"/>
        <v>0</v>
      </c>
      <c r="R43" s="30">
        <f t="shared" si="13"/>
        <v>0</v>
      </c>
    </row>
    <row r="44" spans="1:18" ht="15" customHeight="1" x14ac:dyDescent="0.25">
      <c r="A44" s="194"/>
      <c r="B44" s="102" t="s">
        <v>88</v>
      </c>
      <c r="C44" s="50">
        <f>VLOOKUP(B44,Table1[],2,FALSE)</f>
        <v>7038015</v>
      </c>
      <c r="D44" s="93" t="str">
        <f>VLOOKUP(B44,Table1[],3,FALSE)</f>
        <v>100 ct</v>
      </c>
      <c r="E44" s="50" t="s">
        <v>22</v>
      </c>
      <c r="F44" s="54">
        <f t="shared" si="12"/>
        <v>0.45659999999999995</v>
      </c>
      <c r="G44" s="56">
        <f>VLOOKUP(B44,Table1[],5,FALSE)</f>
        <v>100</v>
      </c>
      <c r="H44" s="53">
        <f>VLOOKUP(B44,Table1[],4,FALSE)</f>
        <v>45.66</v>
      </c>
      <c r="I44" s="45">
        <v>17</v>
      </c>
      <c r="J44" s="34"/>
      <c r="K44" s="49"/>
      <c r="L44" s="34"/>
      <c r="M44" s="49"/>
      <c r="N44" s="34"/>
      <c r="O44" s="49"/>
      <c r="P44" s="34"/>
      <c r="Q44" s="29">
        <f t="shared" si="9"/>
        <v>0</v>
      </c>
      <c r="R44" s="30">
        <f t="shared" si="13"/>
        <v>0</v>
      </c>
    </row>
    <row r="45" spans="1:18" ht="15" customHeight="1" thickBot="1" x14ac:dyDescent="0.3">
      <c r="A45" s="194"/>
      <c r="B45" s="102" t="s">
        <v>87</v>
      </c>
      <c r="C45" s="50">
        <f>VLOOKUP(B45,Table1[],2,FALSE)</f>
        <v>2647933</v>
      </c>
      <c r="D45" s="93" t="str">
        <f>VLOOKUP(B45,Table1[],3,FALSE)</f>
        <v>2000 ct</v>
      </c>
      <c r="E45" s="50" t="s">
        <v>22</v>
      </c>
      <c r="F45" s="54">
        <f t="shared" si="12"/>
        <v>9.1599999999999997E-3</v>
      </c>
      <c r="G45" s="56">
        <f>VLOOKUP(B45,Table1[],5,FALSE)</f>
        <v>2000</v>
      </c>
      <c r="H45" s="53">
        <f>VLOOKUP(B45,Table1[],4,FALSE)</f>
        <v>18.32</v>
      </c>
      <c r="I45" s="45">
        <v>10</v>
      </c>
      <c r="J45" s="25"/>
      <c r="K45" s="46"/>
      <c r="L45" s="25"/>
      <c r="M45" s="46"/>
      <c r="N45" s="25"/>
      <c r="O45" s="46"/>
      <c r="P45" s="25"/>
      <c r="Q45" s="29">
        <f t="shared" si="9"/>
        <v>0</v>
      </c>
      <c r="R45" s="30">
        <f t="shared" si="13"/>
        <v>0</v>
      </c>
    </row>
    <row r="46" spans="1:18" ht="15" hidden="1" customHeight="1" thickBot="1" x14ac:dyDescent="0.3">
      <c r="A46" s="194"/>
      <c r="B46" s="102" t="s">
        <v>52</v>
      </c>
      <c r="C46" s="50">
        <f>VLOOKUP(B46,Table1[],2,FALSE)</f>
        <v>4040440</v>
      </c>
      <c r="D46" s="93" t="str">
        <f>VLOOKUP(B46,Table1[],3,FALSE)</f>
        <v>24 ct</v>
      </c>
      <c r="E46" s="50" t="s">
        <v>22</v>
      </c>
      <c r="F46" s="54">
        <f t="shared" si="12"/>
        <v>0.79041666666666666</v>
      </c>
      <c r="G46" s="56">
        <f>VLOOKUP(B46,Table1[],5,FALSE)</f>
        <v>24</v>
      </c>
      <c r="H46" s="53">
        <f>VLOOKUP(B46,Table1[],4,FALSE)</f>
        <v>18.97</v>
      </c>
      <c r="I46" s="45"/>
      <c r="J46" s="25"/>
      <c r="K46" s="46"/>
      <c r="L46" s="25"/>
      <c r="M46" s="46"/>
      <c r="N46" s="25"/>
      <c r="O46" s="46"/>
      <c r="P46" s="25"/>
      <c r="Q46" s="29">
        <f t="shared" si="9"/>
        <v>0</v>
      </c>
      <c r="R46" s="30">
        <f t="shared" si="13"/>
        <v>0</v>
      </c>
    </row>
    <row r="47" spans="1:18" ht="15" customHeight="1" thickBot="1" x14ac:dyDescent="0.3">
      <c r="A47" s="194"/>
      <c r="B47" s="224" t="s">
        <v>89</v>
      </c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9"/>
      <c r="R47" s="38"/>
    </row>
    <row r="48" spans="1:18" ht="15" customHeight="1" x14ac:dyDescent="0.25">
      <c r="A48" s="194"/>
      <c r="B48" s="102" t="s">
        <v>91</v>
      </c>
      <c r="C48" s="50">
        <f>VLOOKUP(B48,Table1[],2,FALSE)</f>
        <v>9523986</v>
      </c>
      <c r="D48" s="93" t="str">
        <f>VLOOKUP(B48,Table1[],3,FALSE)</f>
        <v>96/Sli</v>
      </c>
      <c r="E48" s="50" t="s">
        <v>22</v>
      </c>
      <c r="F48" s="51">
        <f>SUM(H48/G48)</f>
        <v>0.22072916666666667</v>
      </c>
      <c r="G48" s="56">
        <f>VLOOKUP(B48,Table1[],5,FALSE)</f>
        <v>96</v>
      </c>
      <c r="H48" s="53">
        <f>VLOOKUP(B48,Table1[],4,FALSE)</f>
        <v>21.19</v>
      </c>
      <c r="I48" s="16">
        <v>10</v>
      </c>
      <c r="J48" s="57"/>
      <c r="K48" s="18"/>
      <c r="L48" s="58"/>
      <c r="M48" s="20"/>
      <c r="N48" s="58"/>
      <c r="O48" s="20"/>
      <c r="P48" s="57"/>
      <c r="Q48" s="21">
        <f t="shared" ref="Q48:Q59" si="14">SUM(J48:P48)</f>
        <v>0</v>
      </c>
      <c r="R48" s="22">
        <f t="shared" ref="R48:R59" si="15">SUM(Q48*F48)</f>
        <v>0</v>
      </c>
    </row>
    <row r="49" spans="1:18" ht="15" customHeight="1" x14ac:dyDescent="0.25">
      <c r="A49" s="194"/>
      <c r="B49" s="102" t="s">
        <v>74</v>
      </c>
      <c r="C49" s="50">
        <f>VLOOKUP(B49,Table1[],2,FALSE)</f>
        <v>9523952</v>
      </c>
      <c r="D49" s="93" t="str">
        <f>VLOOKUP(B49,Table1[],3,FALSE)</f>
        <v>96/Sli</v>
      </c>
      <c r="E49" s="50" t="s">
        <v>22</v>
      </c>
      <c r="F49" s="54">
        <f t="shared" ref="F49:F59" si="16">SUM(H49/G49)</f>
        <v>0.22750000000000001</v>
      </c>
      <c r="G49" s="56">
        <f>VLOOKUP(B49,Table1[],5,FALSE)</f>
        <v>96</v>
      </c>
      <c r="H49" s="53">
        <f>VLOOKUP(B49,Table1[],4,FALSE)</f>
        <v>21.84</v>
      </c>
      <c r="I49" s="24">
        <v>10</v>
      </c>
      <c r="J49" s="59"/>
      <c r="K49" s="26"/>
      <c r="L49" s="60"/>
      <c r="M49" s="28"/>
      <c r="N49" s="60"/>
      <c r="O49" s="28"/>
      <c r="P49" s="59"/>
      <c r="Q49" s="29">
        <f t="shared" si="14"/>
        <v>0</v>
      </c>
      <c r="R49" s="30">
        <f t="shared" si="15"/>
        <v>0</v>
      </c>
    </row>
    <row r="50" spans="1:18" ht="15" hidden="1" customHeight="1" x14ac:dyDescent="0.25">
      <c r="A50" s="194"/>
      <c r="B50" s="102" t="s">
        <v>51</v>
      </c>
      <c r="C50" s="50">
        <f>VLOOKUP(B50,Table1[],2,FALSE)</f>
        <v>4212221</v>
      </c>
      <c r="D50" s="93" t="str">
        <f>VLOOKUP(B50,Table1[],3,FALSE)</f>
        <v>96 ct</v>
      </c>
      <c r="E50" s="50" t="s">
        <v>22</v>
      </c>
      <c r="F50" s="54">
        <f t="shared" si="16"/>
        <v>0.40479166666666666</v>
      </c>
      <c r="G50" s="56">
        <f>VLOOKUP(B50,Table1[],5,FALSE)</f>
        <v>96</v>
      </c>
      <c r="H50" s="53">
        <f>VLOOKUP(B50,Table1[],4,FALSE)</f>
        <v>38.86</v>
      </c>
      <c r="I50" s="24"/>
      <c r="J50" s="59"/>
      <c r="K50" s="26"/>
      <c r="L50" s="60"/>
      <c r="M50" s="28"/>
      <c r="N50" s="60"/>
      <c r="O50" s="28"/>
      <c r="P50" s="59"/>
      <c r="Q50" s="29">
        <f t="shared" si="14"/>
        <v>0</v>
      </c>
      <c r="R50" s="30">
        <f t="shared" si="15"/>
        <v>0</v>
      </c>
    </row>
    <row r="51" spans="1:18" ht="15" hidden="1" customHeight="1" x14ac:dyDescent="0.25">
      <c r="A51" s="194"/>
      <c r="B51" s="102" t="s">
        <v>55</v>
      </c>
      <c r="C51" s="50">
        <f>VLOOKUP(B51,Table1[],2,FALSE)</f>
        <v>4044640</v>
      </c>
      <c r="D51" s="93" t="str">
        <f>VLOOKUP(B51,Table1[],3,FALSE)</f>
        <v>96 ct</v>
      </c>
      <c r="E51" s="50" t="s">
        <v>22</v>
      </c>
      <c r="F51" s="54">
        <f t="shared" si="16"/>
        <v>0.37062499999999998</v>
      </c>
      <c r="G51" s="56">
        <f>VLOOKUP(B51,Table1[],5,FALSE)</f>
        <v>96</v>
      </c>
      <c r="H51" s="53">
        <f>VLOOKUP(B51,Table1[],4,FALSE)</f>
        <v>35.58</v>
      </c>
      <c r="I51" s="24"/>
      <c r="J51" s="59"/>
      <c r="K51" s="26"/>
      <c r="L51" s="60"/>
      <c r="M51" s="28"/>
      <c r="N51" s="60"/>
      <c r="O51" s="28"/>
      <c r="P51" s="59"/>
      <c r="Q51" s="29">
        <f t="shared" si="14"/>
        <v>0</v>
      </c>
      <c r="R51" s="30">
        <f t="shared" si="15"/>
        <v>0</v>
      </c>
    </row>
    <row r="52" spans="1:18" ht="15" customHeight="1" x14ac:dyDescent="0.25">
      <c r="A52" s="194"/>
      <c r="B52" s="102" t="s">
        <v>66</v>
      </c>
      <c r="C52" s="50">
        <f>VLOOKUP(B52,Table1[],2,FALSE)</f>
        <v>4008538</v>
      </c>
      <c r="D52" s="93" t="str">
        <f>VLOOKUP(B52,Table1[],3,FALSE)</f>
        <v>500 ct</v>
      </c>
      <c r="E52" s="50" t="s">
        <v>22</v>
      </c>
      <c r="F52" s="54">
        <f t="shared" si="16"/>
        <v>3.1120000000000002E-2</v>
      </c>
      <c r="G52" s="56">
        <f>VLOOKUP(B52,Table1[],5,FALSE)</f>
        <v>500</v>
      </c>
      <c r="H52" s="53">
        <f>VLOOKUP(B52,Table1[],4,FALSE)</f>
        <v>15.56</v>
      </c>
      <c r="I52" s="24">
        <v>38</v>
      </c>
      <c r="J52" s="59"/>
      <c r="K52" s="26"/>
      <c r="L52" s="60"/>
      <c r="M52" s="28"/>
      <c r="N52" s="60"/>
      <c r="O52" s="28"/>
      <c r="P52" s="59"/>
      <c r="Q52" s="29">
        <f t="shared" si="14"/>
        <v>0</v>
      </c>
      <c r="R52" s="30">
        <f t="shared" si="15"/>
        <v>0</v>
      </c>
    </row>
    <row r="53" spans="1:18" ht="15" hidden="1" customHeight="1" x14ac:dyDescent="0.25">
      <c r="A53" s="194"/>
      <c r="B53" s="102" t="s">
        <v>67</v>
      </c>
      <c r="C53" s="50">
        <f>VLOOKUP(B53,Table1[],2,FALSE)</f>
        <v>4114914</v>
      </c>
      <c r="D53" s="93" t="str">
        <f>VLOOKUP(B53,Table1[],3,FALSE)</f>
        <v>300 ct</v>
      </c>
      <c r="E53" s="50" t="s">
        <v>22</v>
      </c>
      <c r="F53" s="54">
        <f t="shared" si="16"/>
        <v>4.1033333333333338E-2</v>
      </c>
      <c r="G53" s="56">
        <f>VLOOKUP(B53,Table1[],5,FALSE)</f>
        <v>300</v>
      </c>
      <c r="H53" s="53">
        <f>VLOOKUP(B53,Table1[],4,FALSE)</f>
        <v>12.31</v>
      </c>
      <c r="I53" s="24"/>
      <c r="J53" s="59"/>
      <c r="K53" s="26"/>
      <c r="L53" s="60"/>
      <c r="M53" s="28"/>
      <c r="N53" s="60"/>
      <c r="O53" s="28"/>
      <c r="P53" s="59"/>
      <c r="Q53" s="29">
        <f t="shared" si="14"/>
        <v>0</v>
      </c>
      <c r="R53" s="30">
        <f t="shared" si="15"/>
        <v>0</v>
      </c>
    </row>
    <row r="54" spans="1:18" ht="15" hidden="1" customHeight="1" x14ac:dyDescent="0.25">
      <c r="A54" s="194"/>
      <c r="B54" s="101" t="s">
        <v>28</v>
      </c>
      <c r="C54" s="50">
        <f>VLOOKUP(B54,Table1[],2,FALSE)</f>
        <v>1850189</v>
      </c>
      <c r="D54" s="93" t="str">
        <f>VLOOKUP(B54,Table1[],3,FALSE)</f>
        <v>4/30 ct</v>
      </c>
      <c r="E54" s="50" t="s">
        <v>22</v>
      </c>
      <c r="F54" s="54">
        <f t="shared" si="16"/>
        <v>0.23716666666666666</v>
      </c>
      <c r="G54" s="56">
        <f>VLOOKUP(B54,Table1[],5,FALSE)</f>
        <v>120</v>
      </c>
      <c r="H54" s="53">
        <f>VLOOKUP(B54,Table1[],4,FALSE)</f>
        <v>28.46</v>
      </c>
      <c r="I54" s="24"/>
      <c r="J54" s="59"/>
      <c r="K54" s="26"/>
      <c r="L54" s="60"/>
      <c r="M54" s="28"/>
      <c r="N54" s="60"/>
      <c r="O54" s="28"/>
      <c r="P54" s="59"/>
      <c r="Q54" s="29">
        <f t="shared" si="14"/>
        <v>0</v>
      </c>
      <c r="R54" s="30">
        <f t="shared" si="15"/>
        <v>0</v>
      </c>
    </row>
    <row r="55" spans="1:18" ht="15" customHeight="1" x14ac:dyDescent="0.25">
      <c r="A55" s="194"/>
      <c r="B55" s="102" t="s">
        <v>32</v>
      </c>
      <c r="C55" s="50">
        <f>VLOOKUP(B55,Table1[],2,FALSE)</f>
        <v>4307575</v>
      </c>
      <c r="D55" s="93" t="str">
        <f>VLOOKUP(B55,Table1[],3,FALSE)</f>
        <v>200 ct</v>
      </c>
      <c r="E55" s="50" t="s">
        <v>22</v>
      </c>
      <c r="F55" s="54">
        <f t="shared" si="16"/>
        <v>0.10869999999999999</v>
      </c>
      <c r="G55" s="56">
        <f>VLOOKUP(B55,Table1[],5,FALSE)</f>
        <v>200</v>
      </c>
      <c r="H55" s="53">
        <f>VLOOKUP(B55,Table1[],4,FALSE)</f>
        <v>21.74</v>
      </c>
      <c r="I55" s="24">
        <v>30</v>
      </c>
      <c r="J55" s="59"/>
      <c r="K55" s="26"/>
      <c r="L55" s="60"/>
      <c r="M55" s="28"/>
      <c r="N55" s="60"/>
      <c r="O55" s="28"/>
      <c r="P55" s="59"/>
      <c r="Q55" s="29">
        <f t="shared" si="14"/>
        <v>0</v>
      </c>
      <c r="R55" s="30">
        <f t="shared" si="15"/>
        <v>0</v>
      </c>
    </row>
    <row r="56" spans="1:18" ht="15" hidden="1" customHeight="1" x14ac:dyDescent="0.25">
      <c r="A56" s="194"/>
      <c r="B56" s="101" t="s">
        <v>34</v>
      </c>
      <c r="C56" s="50">
        <f>VLOOKUP(B56,Table1[],2,FALSE)</f>
        <v>1739663</v>
      </c>
      <c r="D56" s="93" t="str">
        <f>VLOOKUP(B56,Table1[],3,FALSE)</f>
        <v>6/50 ct</v>
      </c>
      <c r="E56" s="50" t="s">
        <v>22</v>
      </c>
      <c r="F56" s="54">
        <f t="shared" si="16"/>
        <v>0.1641</v>
      </c>
      <c r="G56" s="56">
        <f>VLOOKUP(B56,Table1[],5,FALSE)</f>
        <v>300</v>
      </c>
      <c r="H56" s="53">
        <f>VLOOKUP(B56,Table1[],4,FALSE)</f>
        <v>49.23</v>
      </c>
      <c r="I56" s="24"/>
      <c r="J56" s="59"/>
      <c r="K56" s="26"/>
      <c r="L56" s="60"/>
      <c r="M56" s="28"/>
      <c r="N56" s="60"/>
      <c r="O56" s="28"/>
      <c r="P56" s="59"/>
      <c r="Q56" s="29">
        <f t="shared" si="14"/>
        <v>0</v>
      </c>
      <c r="R56" s="30">
        <f t="shared" si="15"/>
        <v>0</v>
      </c>
    </row>
    <row r="57" spans="1:18" ht="15" hidden="1" customHeight="1" x14ac:dyDescent="0.25">
      <c r="A57" s="194"/>
      <c r="B57" s="102" t="s">
        <v>37</v>
      </c>
      <c r="C57" s="50">
        <f>VLOOKUP(B57,Table1[],2,FALSE)</f>
        <v>1827433</v>
      </c>
      <c r="D57" s="93" t="str">
        <f>VLOOKUP(B57,Table1[],3,FALSE)</f>
        <v>64 ct</v>
      </c>
      <c r="E57" s="50" t="s">
        <v>22</v>
      </c>
      <c r="F57" s="54">
        <f t="shared" si="16"/>
        <v>0.27124999999999999</v>
      </c>
      <c r="G57" s="56">
        <f>VLOOKUP(B57,Table1[],5,FALSE)</f>
        <v>64</v>
      </c>
      <c r="H57" s="53">
        <f>VLOOKUP(B57,Table1[],4,FALSE)</f>
        <v>17.36</v>
      </c>
      <c r="I57" s="24"/>
      <c r="J57" s="59"/>
      <c r="K57" s="26"/>
      <c r="L57" s="60"/>
      <c r="M57" s="28"/>
      <c r="N57" s="60"/>
      <c r="O57" s="28"/>
      <c r="P57" s="59"/>
      <c r="Q57" s="29">
        <f t="shared" si="14"/>
        <v>0</v>
      </c>
      <c r="R57" s="30">
        <f t="shared" si="15"/>
        <v>0</v>
      </c>
    </row>
    <row r="58" spans="1:18" ht="15" customHeight="1" x14ac:dyDescent="0.25">
      <c r="A58" s="194"/>
      <c r="B58" s="102" t="s">
        <v>52</v>
      </c>
      <c r="C58" s="50">
        <f>VLOOKUP(B58,Table1[],2,FALSE)</f>
        <v>4040440</v>
      </c>
      <c r="D58" s="93" t="str">
        <f>VLOOKUP(B58,Table1[],3,FALSE)</f>
        <v>24 ct</v>
      </c>
      <c r="E58" s="50" t="s">
        <v>22</v>
      </c>
      <c r="F58" s="54">
        <f t="shared" si="16"/>
        <v>0.79041666666666666</v>
      </c>
      <c r="G58" s="56">
        <f>VLOOKUP(B58,Table1[],5,FALSE)</f>
        <v>24</v>
      </c>
      <c r="H58" s="53">
        <f>VLOOKUP(B58,Table1[],4,FALSE)</f>
        <v>18.97</v>
      </c>
      <c r="I58" s="32">
        <v>3</v>
      </c>
      <c r="J58" s="61"/>
      <c r="K58" s="33"/>
      <c r="L58" s="62"/>
      <c r="M58" s="35"/>
      <c r="N58" s="62"/>
      <c r="O58" s="35"/>
      <c r="P58" s="61"/>
      <c r="Q58" s="29">
        <f t="shared" si="14"/>
        <v>0</v>
      </c>
      <c r="R58" s="30">
        <f t="shared" si="15"/>
        <v>0</v>
      </c>
    </row>
    <row r="59" spans="1:18" ht="15" customHeight="1" x14ac:dyDescent="0.25">
      <c r="A59" s="194"/>
      <c r="B59" s="102" t="s">
        <v>73</v>
      </c>
      <c r="C59" s="50">
        <f>VLOOKUP(B59,Table1[],2,FALSE)</f>
        <v>4013066</v>
      </c>
      <c r="D59" s="93" t="str">
        <f>VLOOKUP(B59,Table1[],3,FALSE)</f>
        <v>24 ct</v>
      </c>
      <c r="E59" s="50" t="s">
        <v>22</v>
      </c>
      <c r="F59" s="54">
        <f t="shared" si="16"/>
        <v>0.68833333333333335</v>
      </c>
      <c r="G59" s="56">
        <f>VLOOKUP(B59,Table1[],5,FALSE)</f>
        <v>24</v>
      </c>
      <c r="H59" s="53">
        <f>VLOOKUP(B59,Table1[],4,FALSE)</f>
        <v>16.52</v>
      </c>
      <c r="I59" s="32">
        <v>3</v>
      </c>
      <c r="J59" s="61"/>
      <c r="K59" s="33"/>
      <c r="L59" s="62"/>
      <c r="M59" s="35"/>
      <c r="N59" s="62"/>
      <c r="O59" s="35"/>
      <c r="P59" s="61"/>
      <c r="Q59" s="29">
        <f t="shared" si="14"/>
        <v>0</v>
      </c>
      <c r="R59" s="30">
        <f t="shared" si="15"/>
        <v>0</v>
      </c>
    </row>
    <row r="60" spans="1:18" ht="15" hidden="1" customHeight="1" thickBot="1" x14ac:dyDescent="0.3">
      <c r="A60" s="194"/>
      <c r="B60" s="224" t="s">
        <v>90</v>
      </c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81"/>
      <c r="R60" s="82"/>
    </row>
    <row r="61" spans="1:18" ht="15" hidden="1" customHeight="1" thickBot="1" x14ac:dyDescent="0.3">
      <c r="A61" s="211"/>
      <c r="B61" s="103" t="s">
        <v>44</v>
      </c>
      <c r="C61" s="83">
        <f>VLOOKUP(B61,Table1[],2,FALSE)</f>
        <v>2104998</v>
      </c>
      <c r="D61" s="94" t="str">
        <f>VLOOKUP(B61,Table1[],3,FALSE)</f>
        <v>1000 ct</v>
      </c>
      <c r="E61" s="84" t="s">
        <v>22</v>
      </c>
      <c r="F61" s="85">
        <f t="shared" ref="F61" si="17">SUM(H61/G61)</f>
        <v>6.3200000000000001E-3</v>
      </c>
      <c r="G61" s="84">
        <f>VLOOKUP(B61,Table1[],5,FALSE)</f>
        <v>1000</v>
      </c>
      <c r="H61" s="84">
        <f>VLOOKUP(B61,Table1[],4,FALSE)</f>
        <v>6.32</v>
      </c>
      <c r="I61" s="86"/>
      <c r="J61" s="87"/>
      <c r="K61" s="88"/>
      <c r="L61" s="89"/>
      <c r="M61" s="90"/>
      <c r="N61" s="89"/>
      <c r="O61" s="90"/>
      <c r="P61" s="87"/>
      <c r="Q61" s="91">
        <f t="shared" ref="Q61" si="18">SUM(J61:P61)</f>
        <v>0</v>
      </c>
      <c r="R61" s="92">
        <f t="shared" ref="R61" si="19">SUM(Q61*F61)</f>
        <v>0</v>
      </c>
    </row>
    <row r="62" spans="1:18" x14ac:dyDescent="0.25">
      <c r="Q62" s="64">
        <f>SUM(Q7:Q59)</f>
        <v>0</v>
      </c>
      <c r="R62" s="65">
        <f>SUM(R7:R59)</f>
        <v>0</v>
      </c>
    </row>
  </sheetData>
  <sheetProtection algorithmName="SHA-512" hashValue="LDv+Bfs3F+xeHSedOjv53h9wesGbGKr7Rf3I5TAOEuAcaKhK0KIvTclpoBFrxOQ+67N+YvUNqvmK8VA7wpmN9Q==" saltValue="PjWtQVP0qVjerHCyGU73IQ==" spinCount="100000" sheet="1" objects="1" scenarios="1"/>
  <protectedRanges>
    <protectedRange sqref="I61:P61 I7:P15 I48:P59 I22:P30 I17:P20 I32:P46" name="Range1"/>
  </protectedRanges>
  <mergeCells count="18">
    <mergeCell ref="B1:O2"/>
    <mergeCell ref="P1:P2"/>
    <mergeCell ref="Q1:Q2"/>
    <mergeCell ref="R1:R2"/>
    <mergeCell ref="I3:I4"/>
    <mergeCell ref="Q3:Q4"/>
    <mergeCell ref="R3:R4"/>
    <mergeCell ref="A3:A61"/>
    <mergeCell ref="B3:B4"/>
    <mergeCell ref="D3:D4"/>
    <mergeCell ref="E3:E4"/>
    <mergeCell ref="F3:F4"/>
    <mergeCell ref="B47:P47"/>
    <mergeCell ref="B60:P60"/>
    <mergeCell ref="B6:P6"/>
    <mergeCell ref="B16:P16"/>
    <mergeCell ref="B21:P21"/>
    <mergeCell ref="B31:P31"/>
  </mergeCells>
  <conditionalFormatting sqref="B29">
    <cfRule type="duplicateValues" dxfId="17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5F73-5ED0-4FB1-AF7A-FB0C689141DB}">
  <dimension ref="A1:R62"/>
  <sheetViews>
    <sheetView workbookViewId="0">
      <pane xSplit="9" ySplit="4" topLeftCell="J14" activePane="bottomRight" state="frozen"/>
      <selection pane="topRight" activeCell="J1" sqref="J1"/>
      <selection pane="bottomLeft" activeCell="A5" sqref="A5"/>
      <selection pane="bottomRight" activeCell="B12" sqref="B12"/>
    </sheetView>
  </sheetViews>
  <sheetFormatPr defaultRowHeight="15" x14ac:dyDescent="0.25"/>
  <cols>
    <col min="2" max="2" width="24" style="104" customWidth="1"/>
    <col min="3" max="3" width="14.85546875" hidden="1" customWidth="1"/>
    <col min="4" max="4" width="14.85546875" style="95" hidden="1" customWidth="1"/>
    <col min="5" max="5" width="10" hidden="1" customWidth="1"/>
    <col min="6" max="6" width="10.140625" style="63" hidden="1" customWidth="1"/>
    <col min="7" max="7" width="10.140625" hidden="1" customWidth="1"/>
    <col min="8" max="8" width="9.140625" hidden="1" customWidth="1"/>
    <col min="18" max="18" width="11.7109375" customWidth="1"/>
  </cols>
  <sheetData>
    <row r="1" spans="1:18" ht="15" customHeight="1" x14ac:dyDescent="0.25">
      <c r="A1" s="1"/>
      <c r="B1" s="204" t="s">
        <v>134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26"/>
      <c r="Q1" s="200"/>
      <c r="R1" s="202"/>
    </row>
    <row r="2" spans="1:18" ht="15" customHeight="1" thickBot="1" x14ac:dyDescent="0.3">
      <c r="A2" s="80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27"/>
      <c r="Q2" s="201"/>
      <c r="R2" s="203"/>
    </row>
    <row r="3" spans="1:18" ht="15" customHeight="1" x14ac:dyDescent="0.25">
      <c r="A3" s="193" t="s">
        <v>94</v>
      </c>
      <c r="B3" s="222" t="s">
        <v>0</v>
      </c>
      <c r="C3" s="3" t="s">
        <v>1</v>
      </c>
      <c r="D3" s="214" t="s">
        <v>2</v>
      </c>
      <c r="E3" s="216" t="s">
        <v>3</v>
      </c>
      <c r="F3" s="218" t="s">
        <v>4</v>
      </c>
      <c r="G3" s="4" t="s">
        <v>5</v>
      </c>
      <c r="H3" s="4" t="s">
        <v>5</v>
      </c>
      <c r="I3" s="206" t="s">
        <v>6</v>
      </c>
      <c r="J3" s="5">
        <f>'Cover Sheet'!D5</f>
        <v>44296</v>
      </c>
      <c r="K3" s="5">
        <f t="shared" ref="K3:P3" si="0">J3+1</f>
        <v>44297</v>
      </c>
      <c r="L3" s="5">
        <f t="shared" si="0"/>
        <v>44298</v>
      </c>
      <c r="M3" s="5">
        <f t="shared" si="0"/>
        <v>44299</v>
      </c>
      <c r="N3" s="5">
        <f t="shared" si="0"/>
        <v>44300</v>
      </c>
      <c r="O3" s="5">
        <f t="shared" si="0"/>
        <v>44301</v>
      </c>
      <c r="P3" s="5">
        <f t="shared" si="0"/>
        <v>44302</v>
      </c>
      <c r="Q3" s="228" t="s">
        <v>7</v>
      </c>
      <c r="R3" s="230" t="s">
        <v>8</v>
      </c>
    </row>
    <row r="4" spans="1:18" ht="15" customHeight="1" thickBot="1" x14ac:dyDescent="0.3">
      <c r="A4" s="194"/>
      <c r="B4" s="223"/>
      <c r="C4" s="6" t="s">
        <v>9</v>
      </c>
      <c r="D4" s="215"/>
      <c r="E4" s="217"/>
      <c r="F4" s="219"/>
      <c r="G4" s="7" t="s">
        <v>10</v>
      </c>
      <c r="H4" s="7" t="s">
        <v>11</v>
      </c>
      <c r="I4" s="207"/>
      <c r="J4" s="113" t="str">
        <f>TEXT(J3,"ddd")</f>
        <v>Sat</v>
      </c>
      <c r="K4" s="113" t="str">
        <f t="shared" ref="K4:P4" si="1">TEXT(K3,"ddd")</f>
        <v>Sun</v>
      </c>
      <c r="L4" s="113" t="str">
        <f t="shared" si="1"/>
        <v>Mon</v>
      </c>
      <c r="M4" s="113" t="str">
        <f t="shared" si="1"/>
        <v>Tue</v>
      </c>
      <c r="N4" s="113" t="str">
        <f t="shared" si="1"/>
        <v>Wed</v>
      </c>
      <c r="O4" s="113" t="str">
        <f t="shared" si="1"/>
        <v>Thu</v>
      </c>
      <c r="P4" s="113" t="str">
        <f t="shared" si="1"/>
        <v>Fri</v>
      </c>
      <c r="Q4" s="229"/>
      <c r="R4" s="231"/>
    </row>
    <row r="5" spans="1:18" ht="15" hidden="1" customHeight="1" thickBot="1" x14ac:dyDescent="0.3">
      <c r="A5" s="194"/>
      <c r="B5" s="105"/>
      <c r="C5" s="105"/>
      <c r="D5" s="106"/>
      <c r="E5" s="107"/>
      <c r="F5" s="108"/>
      <c r="G5" s="109"/>
      <c r="H5" s="109"/>
      <c r="I5" s="8"/>
      <c r="J5" s="8"/>
      <c r="K5" s="8"/>
      <c r="L5" s="8"/>
      <c r="M5" s="8"/>
      <c r="N5" s="8"/>
      <c r="O5" s="8"/>
      <c r="P5" s="8"/>
      <c r="Q5" s="110"/>
      <c r="R5" s="111"/>
    </row>
    <row r="6" spans="1:18" ht="15" customHeight="1" thickBot="1" x14ac:dyDescent="0.3">
      <c r="A6" s="194"/>
      <c r="B6" s="209" t="s">
        <v>12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9"/>
      <c r="R6" s="10"/>
    </row>
    <row r="7" spans="1:18" ht="15" customHeight="1" x14ac:dyDescent="0.25">
      <c r="A7" s="194"/>
      <c r="B7" s="96" t="s">
        <v>64</v>
      </c>
      <c r="C7" s="11">
        <f>VLOOKUP(B7,'Data &amp; Table'!A3:G59,2,FALSE)</f>
        <v>5429872</v>
      </c>
      <c r="D7" s="11" t="str">
        <f>VLOOKUP(B7,Table1[],3,FALSE)</f>
        <v>72/4 oz</v>
      </c>
      <c r="E7" s="12" t="s">
        <v>22</v>
      </c>
      <c r="F7" s="13">
        <f t="shared" ref="F7" si="2">SUM(H7/G7)</f>
        <v>0.1497222222222222</v>
      </c>
      <c r="G7" s="14">
        <f>VLOOKUP(B7,Table1[],5,FALSE)</f>
        <v>72</v>
      </c>
      <c r="H7" s="15">
        <f>VLOOKUP(B7,Table1[],4,FALSE)</f>
        <v>10.78</v>
      </c>
      <c r="I7" s="16">
        <v>23</v>
      </c>
      <c r="J7" s="17"/>
      <c r="K7" s="18"/>
      <c r="L7" s="19"/>
      <c r="M7" s="20"/>
      <c r="N7" s="19"/>
      <c r="O7" s="20"/>
      <c r="P7" s="19"/>
      <c r="Q7" s="21">
        <f>SUM(J7:P7)</f>
        <v>0</v>
      </c>
      <c r="R7" s="22">
        <f>SUM(Q7*F7)</f>
        <v>0</v>
      </c>
    </row>
    <row r="8" spans="1:18" ht="15" hidden="1" customHeight="1" x14ac:dyDescent="0.25">
      <c r="A8" s="194"/>
      <c r="B8" s="97" t="s">
        <v>63</v>
      </c>
      <c r="C8" s="11">
        <f>VLOOKUP(B8,'Data &amp; Table'!A4:G60,2,FALSE)</f>
        <v>6777684</v>
      </c>
      <c r="D8" s="11" t="str">
        <f>VLOOKUP(B8,Table1[],3,FALSE)</f>
        <v>72/4 oz</v>
      </c>
      <c r="E8" s="12" t="s">
        <v>22</v>
      </c>
      <c r="F8" s="23">
        <f>SUM(H8/G8)</f>
        <v>0.17486111111111111</v>
      </c>
      <c r="G8" s="14">
        <f>VLOOKUP(B8,Table1[],5,FALSE)</f>
        <v>72</v>
      </c>
      <c r="H8" s="15">
        <f>VLOOKUP(B8,Table1[],4,FALSE)</f>
        <v>12.59</v>
      </c>
      <c r="I8" s="24"/>
      <c r="J8" s="25"/>
      <c r="K8" s="26"/>
      <c r="L8" s="27"/>
      <c r="M8" s="28"/>
      <c r="N8" s="27"/>
      <c r="O8" s="28"/>
      <c r="P8" s="27"/>
      <c r="Q8" s="29">
        <f t="shared" ref="Q8:Q15" si="3">SUM(J8:P8)</f>
        <v>0</v>
      </c>
      <c r="R8" s="30">
        <f t="shared" ref="R8:R15" si="4">SUM(Q8*F8)</f>
        <v>0</v>
      </c>
    </row>
    <row r="9" spans="1:18" ht="15" hidden="1" customHeight="1" x14ac:dyDescent="0.25">
      <c r="A9" s="194"/>
      <c r="B9" s="97" t="s">
        <v>49</v>
      </c>
      <c r="C9" s="11">
        <f>VLOOKUP(B9,'Data &amp; Table'!A5:G61,2,FALSE)</f>
        <v>26051</v>
      </c>
      <c r="D9" s="11" t="str">
        <f>VLOOKUP(B9,Table1[],3,FALSE)</f>
        <v>50 ct</v>
      </c>
      <c r="E9" s="12" t="s">
        <v>22</v>
      </c>
      <c r="F9" s="23">
        <f t="shared" ref="F9:F15" si="5">SUM(H9/G9)</f>
        <v>0.25</v>
      </c>
      <c r="G9" s="14">
        <f>VLOOKUP(B9,Table1[],5,FALSE)</f>
        <v>50</v>
      </c>
      <c r="H9" s="15">
        <f>VLOOKUP(B9,Table1[],4,FALSE)</f>
        <v>12.5</v>
      </c>
      <c r="I9" s="24"/>
      <c r="J9" s="25"/>
      <c r="K9" s="26"/>
      <c r="L9" s="27"/>
      <c r="M9" s="28"/>
      <c r="N9" s="27"/>
      <c r="O9" s="28"/>
      <c r="P9" s="27"/>
      <c r="Q9" s="29">
        <f t="shared" si="3"/>
        <v>0</v>
      </c>
      <c r="R9" s="30">
        <f t="shared" si="4"/>
        <v>0</v>
      </c>
    </row>
    <row r="10" spans="1:18" ht="15" customHeight="1" x14ac:dyDescent="0.25">
      <c r="A10" s="194"/>
      <c r="B10" s="97" t="s">
        <v>71</v>
      </c>
      <c r="C10" s="11">
        <f>VLOOKUP(B10,'Data &amp; Table'!A6:G62,2,FALSE)</f>
        <v>26068</v>
      </c>
      <c r="D10" s="11" t="str">
        <f>VLOOKUP(B10,Table1[],3,FALSE)</f>
        <v>50 ct</v>
      </c>
      <c r="E10" s="12" t="s">
        <v>22</v>
      </c>
      <c r="F10" s="23">
        <f t="shared" si="5"/>
        <v>0.24600000000000002</v>
      </c>
      <c r="G10" s="14">
        <f>VLOOKUP(B10,Table1[],5,FALSE)</f>
        <v>50</v>
      </c>
      <c r="H10" s="15">
        <f>VLOOKUP(B10,Table1[],4,FALSE)</f>
        <v>12.3</v>
      </c>
      <c r="I10" s="24">
        <v>15</v>
      </c>
      <c r="J10" s="25"/>
      <c r="K10" s="26"/>
      <c r="L10" s="27"/>
      <c r="M10" s="28"/>
      <c r="N10" s="27"/>
      <c r="O10" s="28"/>
      <c r="P10" s="27"/>
      <c r="Q10" s="29">
        <f t="shared" si="3"/>
        <v>0</v>
      </c>
      <c r="R10" s="30">
        <f t="shared" si="4"/>
        <v>0</v>
      </c>
    </row>
    <row r="11" spans="1:18" ht="15" customHeight="1" x14ac:dyDescent="0.25">
      <c r="A11" s="194"/>
      <c r="B11" s="97" t="s">
        <v>56</v>
      </c>
      <c r="C11" s="11">
        <f>VLOOKUP(B11,'Data &amp; Table'!A7:G63,2,FALSE)</f>
        <v>3598703</v>
      </c>
      <c r="D11" s="11" t="str">
        <f>VLOOKUP(B11,Table1[],3,FALSE)</f>
        <v>48/8 oz</v>
      </c>
      <c r="E11" s="12" t="s">
        <v>22</v>
      </c>
      <c r="F11" s="23">
        <f t="shared" si="5"/>
        <v>0.26041666666666669</v>
      </c>
      <c r="G11" s="14">
        <f>VLOOKUP(B11,Table1[],5,FALSE)</f>
        <v>48</v>
      </c>
      <c r="H11" s="15">
        <f>VLOOKUP(B11,Table1[],4,FALSE)</f>
        <v>12.5</v>
      </c>
      <c r="I11" s="24">
        <v>29</v>
      </c>
      <c r="J11" s="25"/>
      <c r="K11" s="26"/>
      <c r="L11" s="27"/>
      <c r="M11" s="28"/>
      <c r="N11" s="27"/>
      <c r="O11" s="28"/>
      <c r="P11" s="27"/>
      <c r="Q11" s="29">
        <f t="shared" si="3"/>
        <v>0</v>
      </c>
      <c r="R11" s="30">
        <f t="shared" si="4"/>
        <v>0</v>
      </c>
    </row>
    <row r="12" spans="1:18" ht="15" customHeight="1" x14ac:dyDescent="0.25">
      <c r="A12" s="194"/>
      <c r="B12" s="98" t="s">
        <v>76</v>
      </c>
      <c r="C12" s="11">
        <f>VLOOKUP(B12,'Data &amp; Table'!A8:G64,2,FALSE)</f>
        <v>3598737</v>
      </c>
      <c r="D12" s="11" t="str">
        <f>VLOOKUP(B12,Table1[],3,FALSE)</f>
        <v>48/8 oz</v>
      </c>
      <c r="E12" s="12" t="s">
        <v>22</v>
      </c>
      <c r="F12" s="23">
        <f t="shared" si="5"/>
        <v>0.26041666666666669</v>
      </c>
      <c r="G12" s="14">
        <f>VLOOKUP(B12,Table1[],5,FALSE)</f>
        <v>48</v>
      </c>
      <c r="H12" s="15">
        <f>VLOOKUP(B12,Table1[],4,FALSE)</f>
        <v>12.5</v>
      </c>
      <c r="I12" s="24">
        <v>13</v>
      </c>
      <c r="J12" s="25"/>
      <c r="K12" s="26"/>
      <c r="L12" s="27"/>
      <c r="M12" s="28"/>
      <c r="N12" s="27"/>
      <c r="O12" s="28"/>
      <c r="P12" s="27"/>
      <c r="Q12" s="29">
        <f t="shared" si="3"/>
        <v>0</v>
      </c>
      <c r="R12" s="30">
        <f t="shared" si="4"/>
        <v>0</v>
      </c>
    </row>
    <row r="13" spans="1:18" ht="15" hidden="1" customHeight="1" x14ac:dyDescent="0.25">
      <c r="A13" s="194"/>
      <c r="B13" s="98" t="s">
        <v>58</v>
      </c>
      <c r="C13" s="11">
        <f>VLOOKUP(B13,'Data &amp; Table'!A9:G65,2,FALSE)</f>
        <v>1886316</v>
      </c>
      <c r="D13" s="11" t="str">
        <f>VLOOKUP(B13,Table1[],3,FALSE)</f>
        <v>6/28 ct</v>
      </c>
      <c r="E13" s="12" t="s">
        <v>22</v>
      </c>
      <c r="F13" s="23">
        <f t="shared" si="5"/>
        <v>0.10327380952380953</v>
      </c>
      <c r="G13" s="14">
        <f>VLOOKUP(B13,Table1[],5,FALSE)</f>
        <v>168</v>
      </c>
      <c r="H13" s="15">
        <f>VLOOKUP(B13,Table1[],4,FALSE)</f>
        <v>17.350000000000001</v>
      </c>
      <c r="I13" s="24"/>
      <c r="J13" s="25"/>
      <c r="K13" s="26"/>
      <c r="L13" s="27"/>
      <c r="M13" s="28"/>
      <c r="N13" s="27"/>
      <c r="O13" s="28"/>
      <c r="P13" s="27"/>
      <c r="Q13" s="29">
        <f t="shared" si="3"/>
        <v>0</v>
      </c>
      <c r="R13" s="30">
        <f t="shared" si="4"/>
        <v>0</v>
      </c>
    </row>
    <row r="14" spans="1:18" ht="15" customHeight="1" x14ac:dyDescent="0.25">
      <c r="A14" s="194"/>
      <c r="B14" s="98" t="s">
        <v>59</v>
      </c>
      <c r="C14" s="11">
        <f>VLOOKUP(B14,'Data &amp; Table'!A10:G66,2,FALSE)</f>
        <v>4716920</v>
      </c>
      <c r="D14" s="11" t="str">
        <f>VLOOKUP(B14,Table1[],3,FALSE)</f>
        <v>6/28 ct</v>
      </c>
      <c r="E14" s="12" t="s">
        <v>22</v>
      </c>
      <c r="F14" s="23">
        <f t="shared" si="5"/>
        <v>0.10886904761904762</v>
      </c>
      <c r="G14" s="14">
        <f>VLOOKUP(B14,Table1[],5,FALSE)</f>
        <v>168</v>
      </c>
      <c r="H14" s="15">
        <f>VLOOKUP(B14,Table1[],4,FALSE)</f>
        <v>18.29</v>
      </c>
      <c r="I14" s="24">
        <v>7</v>
      </c>
      <c r="J14" s="25"/>
      <c r="K14" s="26"/>
      <c r="L14" s="27"/>
      <c r="M14" s="28"/>
      <c r="N14" s="27"/>
      <c r="O14" s="28"/>
      <c r="P14" s="27"/>
      <c r="Q14" s="29">
        <f t="shared" si="3"/>
        <v>0</v>
      </c>
      <c r="R14" s="30">
        <f t="shared" si="4"/>
        <v>0</v>
      </c>
    </row>
    <row r="15" spans="1:18" ht="15" customHeight="1" thickBot="1" x14ac:dyDescent="0.3">
      <c r="A15" s="194"/>
      <c r="B15" s="98" t="s">
        <v>72</v>
      </c>
      <c r="C15" s="11">
        <f>VLOOKUP(B15,'Data &amp; Table'!A11:G67,2,FALSE)</f>
        <v>4046330</v>
      </c>
      <c r="D15" s="11" t="str">
        <f>VLOOKUP(B15,Table1[],3,FALSE)</f>
        <v>1000 ct</v>
      </c>
      <c r="E15" s="12" t="s">
        <v>22</v>
      </c>
      <c r="F15" s="23">
        <f t="shared" si="5"/>
        <v>3.8869999999999995E-2</v>
      </c>
      <c r="G15" s="14">
        <f>VLOOKUP(B15,Table1[],5,FALSE)</f>
        <v>1000</v>
      </c>
      <c r="H15" s="15">
        <f>VLOOKUP(B15,Table1[],4,FALSE)</f>
        <v>38.869999999999997</v>
      </c>
      <c r="I15" s="24">
        <v>12</v>
      </c>
      <c r="J15" s="25"/>
      <c r="K15" s="26"/>
      <c r="L15" s="27"/>
      <c r="M15" s="28"/>
      <c r="N15" s="27"/>
      <c r="O15" s="28"/>
      <c r="P15" s="27"/>
      <c r="Q15" s="29">
        <f t="shared" si="3"/>
        <v>0</v>
      </c>
      <c r="R15" s="30">
        <f t="shared" si="4"/>
        <v>0</v>
      </c>
    </row>
    <row r="16" spans="1:18" ht="15" customHeight="1" thickBot="1" x14ac:dyDescent="0.3">
      <c r="A16" s="194"/>
      <c r="B16" s="224" t="s">
        <v>13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9"/>
      <c r="R16" s="38"/>
    </row>
    <row r="17" spans="1:18" ht="15" hidden="1" customHeight="1" x14ac:dyDescent="0.25">
      <c r="A17" s="194"/>
      <c r="B17" s="79" t="s">
        <v>54</v>
      </c>
      <c r="C17" s="39">
        <f>VLOOKUP(B17,'Data &amp; Table'!A3:G59,2,FALSE)</f>
        <v>7913403</v>
      </c>
      <c r="D17" s="11" t="str">
        <f>VLOOKUP(B17,Table1[],3,FALSE)</f>
        <v>8/10 ct</v>
      </c>
      <c r="E17" s="39" t="s">
        <v>22</v>
      </c>
      <c r="F17" s="13">
        <f>SUM(H17/G17)</f>
        <v>6.3312499999999998</v>
      </c>
      <c r="G17" s="40">
        <f>VLOOKUP(B17,Table1[],5,FALSE)</f>
        <v>8</v>
      </c>
      <c r="H17" s="41">
        <f>VLOOKUP(B17,Table1[],4,FALSE)</f>
        <v>50.65</v>
      </c>
      <c r="I17" s="42"/>
      <c r="J17" s="17"/>
      <c r="K17" s="43"/>
      <c r="L17" s="19"/>
      <c r="M17" s="44"/>
      <c r="N17" s="19"/>
      <c r="O17" s="44"/>
      <c r="P17" s="19"/>
      <c r="Q17" s="29">
        <f t="shared" ref="Q17:Q19" si="6">SUM(J17:P17)</f>
        <v>0</v>
      </c>
      <c r="R17" s="22">
        <f t="shared" ref="R17:R20" si="7">SUM(Q17*F17)</f>
        <v>0</v>
      </c>
    </row>
    <row r="18" spans="1:18" ht="15" customHeight="1" thickBot="1" x14ac:dyDescent="0.3">
      <c r="A18" s="194"/>
      <c r="B18" s="79" t="s">
        <v>53</v>
      </c>
      <c r="C18" s="39">
        <f>VLOOKUP(B18,'Data &amp; Table'!A4:G60,2,FALSE)</f>
        <v>7887268</v>
      </c>
      <c r="D18" s="11" t="str">
        <f>VLOOKUP(B18,Table1[],3,FALSE)</f>
        <v>16/10 ct</v>
      </c>
      <c r="E18" s="39" t="s">
        <v>22</v>
      </c>
      <c r="F18" s="23">
        <f t="shared" ref="F18:F20" si="8">SUM(H18/G18)</f>
        <v>5.3875000000000002</v>
      </c>
      <c r="G18" s="40">
        <f>VLOOKUP(B18,Table1[],5,FALSE)</f>
        <v>16</v>
      </c>
      <c r="H18" s="41">
        <f>VLOOKUP(B18,Table1[],4,FALSE)</f>
        <v>86.2</v>
      </c>
      <c r="I18" s="45" t="s">
        <v>167</v>
      </c>
      <c r="J18" s="25"/>
      <c r="K18" s="46"/>
      <c r="L18" s="27"/>
      <c r="M18" s="47"/>
      <c r="N18" s="27"/>
      <c r="O18" s="47"/>
      <c r="P18" s="27"/>
      <c r="Q18" s="29">
        <f t="shared" si="6"/>
        <v>0</v>
      </c>
      <c r="R18" s="30">
        <f t="shared" si="7"/>
        <v>0</v>
      </c>
    </row>
    <row r="19" spans="1:18" ht="15" hidden="1" customHeight="1" x14ac:dyDescent="0.25">
      <c r="A19" s="194"/>
      <c r="B19" s="79" t="s">
        <v>77</v>
      </c>
      <c r="C19" s="39">
        <f>VLOOKUP(B19,'Data &amp; Table'!A5:G61,2,FALSE)</f>
        <v>2216045</v>
      </c>
      <c r="D19" s="11" t="str">
        <f>VLOOKUP(B19,Table1[],3,FALSE)</f>
        <v>2 ct</v>
      </c>
      <c r="E19" s="39" t="s">
        <v>22</v>
      </c>
      <c r="F19" s="23">
        <f t="shared" si="8"/>
        <v>34.340000000000003</v>
      </c>
      <c r="G19" s="40">
        <f>VLOOKUP(B19,Table1[],5,FALSE)</f>
        <v>2</v>
      </c>
      <c r="H19" s="41">
        <f>VLOOKUP(B19,Table1[],4,FALSE)</f>
        <v>68.680000000000007</v>
      </c>
      <c r="I19" s="45"/>
      <c r="J19" s="25"/>
      <c r="K19" s="46"/>
      <c r="L19" s="27"/>
      <c r="M19" s="47"/>
      <c r="N19" s="27"/>
      <c r="O19" s="47"/>
      <c r="P19" s="27"/>
      <c r="Q19" s="29">
        <f t="shared" si="6"/>
        <v>0</v>
      </c>
      <c r="R19" s="30">
        <f t="shared" si="7"/>
        <v>0</v>
      </c>
    </row>
    <row r="20" spans="1:18" ht="15" hidden="1" customHeight="1" thickBot="1" x14ac:dyDescent="0.3">
      <c r="A20" s="194"/>
      <c r="B20" s="79" t="s">
        <v>78</v>
      </c>
      <c r="C20" s="39">
        <f>VLOOKUP(B20,'Data &amp; Table'!A6:G62,2,FALSE)</f>
        <v>2843104</v>
      </c>
      <c r="D20" s="11" t="str">
        <f>VLOOKUP(B20,Table1[],3,FALSE)</f>
        <v>2 ct</v>
      </c>
      <c r="E20" s="39" t="s">
        <v>22</v>
      </c>
      <c r="F20" s="23">
        <f t="shared" si="8"/>
        <v>34.93</v>
      </c>
      <c r="G20" s="40">
        <f>VLOOKUP(B20,Table1[],5,FALSE)</f>
        <v>2</v>
      </c>
      <c r="H20" s="41">
        <f>VLOOKUP(B20,Table1[],4,FALSE)</f>
        <v>69.86</v>
      </c>
      <c r="I20" s="45"/>
      <c r="J20" s="25"/>
      <c r="K20" s="46"/>
      <c r="L20" s="27"/>
      <c r="M20" s="47"/>
      <c r="N20" s="27"/>
      <c r="O20" s="47"/>
      <c r="P20" s="27"/>
      <c r="Q20" s="29">
        <f t="shared" ref="Q20:Q46" si="9">SUM(J20:P20)</f>
        <v>0</v>
      </c>
      <c r="R20" s="30">
        <f t="shared" si="7"/>
        <v>0</v>
      </c>
    </row>
    <row r="21" spans="1:18" ht="15" customHeight="1" thickBot="1" x14ac:dyDescent="0.3">
      <c r="A21" s="194"/>
      <c r="B21" s="224" t="s">
        <v>79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9"/>
      <c r="R21" s="38"/>
    </row>
    <row r="22" spans="1:18" ht="15" customHeight="1" x14ac:dyDescent="0.25">
      <c r="A22" s="194"/>
      <c r="B22" s="99" t="s">
        <v>62</v>
      </c>
      <c r="C22" s="50">
        <f>VLOOKUP(B22,'Data &amp; Table'!A3:G59,2,FALSE)</f>
        <v>7076126</v>
      </c>
      <c r="D22" s="93" t="str">
        <f>VLOOKUP(B22,Table1[],3,FALSE)</f>
        <v>72/4 oz</v>
      </c>
      <c r="E22" s="50" t="s">
        <v>22</v>
      </c>
      <c r="F22" s="51">
        <f>SUM(H22/G22)</f>
        <v>0.28611111111111115</v>
      </c>
      <c r="G22" s="52">
        <f>VLOOKUP(B22,Table1[],5,FALSE)</f>
        <v>72</v>
      </c>
      <c r="H22" s="53">
        <f>VLOOKUP(B22,Table1[],4,FALSE)</f>
        <v>20.6</v>
      </c>
      <c r="I22" s="42">
        <v>7</v>
      </c>
      <c r="J22" s="19"/>
      <c r="K22" s="44"/>
      <c r="L22" s="19"/>
      <c r="M22" s="44"/>
      <c r="N22" s="19"/>
      <c r="O22" s="44"/>
      <c r="P22" s="19"/>
      <c r="Q22" s="21">
        <f t="shared" si="9"/>
        <v>0</v>
      </c>
      <c r="R22" s="22">
        <f t="shared" ref="R22:R30" si="10">SUM(Q22*F22)</f>
        <v>0</v>
      </c>
    </row>
    <row r="23" spans="1:18" ht="15" hidden="1" customHeight="1" x14ac:dyDescent="0.25">
      <c r="A23" s="194"/>
      <c r="B23" s="100" t="s">
        <v>26</v>
      </c>
      <c r="C23" s="50">
        <f>VLOOKUP(B23,'Data &amp; Table'!A4:G60,2,FALSE)</f>
        <v>0</v>
      </c>
      <c r="D23" s="93" t="str">
        <f>VLOOKUP(B23,Table1[],3,FALSE)</f>
        <v>1 ea</v>
      </c>
      <c r="E23" s="50" t="s">
        <v>22</v>
      </c>
      <c r="F23" s="54">
        <f t="shared" ref="F23:F30" si="11">SUM(H23/G23)</f>
        <v>2.31</v>
      </c>
      <c r="G23" s="52">
        <f>VLOOKUP(B23,Table1[],5,FALSE)</f>
        <v>1</v>
      </c>
      <c r="H23" s="53">
        <f>VLOOKUP(B23,Table1[],4,FALSE)</f>
        <v>2.31</v>
      </c>
      <c r="I23" s="45"/>
      <c r="J23" s="27"/>
      <c r="K23" s="47"/>
      <c r="L23" s="27"/>
      <c r="M23" s="47"/>
      <c r="N23" s="27"/>
      <c r="O23" s="47"/>
      <c r="P23" s="27"/>
      <c r="Q23" s="29">
        <f t="shared" si="9"/>
        <v>0</v>
      </c>
      <c r="R23" s="30">
        <f t="shared" si="10"/>
        <v>0</v>
      </c>
    </row>
    <row r="24" spans="1:18" ht="15" customHeight="1" x14ac:dyDescent="0.25">
      <c r="A24" s="194"/>
      <c r="B24" s="97" t="s">
        <v>36</v>
      </c>
      <c r="C24" s="50">
        <f>VLOOKUP(B24,'Data &amp; Table'!A5:G61,2,FALSE)</f>
        <v>3412410</v>
      </c>
      <c r="D24" s="93" t="str">
        <f>VLOOKUP(B24,Table1[],3,FALSE)</f>
        <v>48 ct</v>
      </c>
      <c r="E24" s="50" t="s">
        <v>22</v>
      </c>
      <c r="F24" s="54">
        <f t="shared" si="11"/>
        <v>0.32645833333333335</v>
      </c>
      <c r="G24" s="52">
        <f>VLOOKUP(B24,Table1[],5,FALSE)</f>
        <v>48</v>
      </c>
      <c r="H24" s="53">
        <f>VLOOKUP(B24,Table1[],4,FALSE)</f>
        <v>15.67</v>
      </c>
      <c r="I24" s="45">
        <v>24</v>
      </c>
      <c r="J24" s="27"/>
      <c r="K24" s="47"/>
      <c r="L24" s="27"/>
      <c r="M24" s="47"/>
      <c r="N24" s="27"/>
      <c r="O24" s="47"/>
      <c r="P24" s="27"/>
      <c r="Q24" s="29">
        <f t="shared" si="9"/>
        <v>0</v>
      </c>
      <c r="R24" s="30">
        <f t="shared" si="10"/>
        <v>0</v>
      </c>
    </row>
    <row r="25" spans="1:18" ht="15" hidden="1" customHeight="1" x14ac:dyDescent="0.25">
      <c r="A25" s="194"/>
      <c r="B25" s="101" t="s">
        <v>68</v>
      </c>
      <c r="C25" s="50">
        <f>VLOOKUP(B25,'Data &amp; Table'!A6:G62,2,FALSE)</f>
        <v>6216725</v>
      </c>
      <c r="D25" s="93" t="str">
        <f>VLOOKUP(B25,Table1[],3,FALSE)</f>
        <v>48 ct</v>
      </c>
      <c r="E25" s="50" t="s">
        <v>22</v>
      </c>
      <c r="F25" s="54">
        <f t="shared" si="11"/>
        <v>0.36791666666666667</v>
      </c>
      <c r="G25" s="52">
        <f>VLOOKUP(B25,Table1[],5,FALSE)</f>
        <v>48</v>
      </c>
      <c r="H25" s="53">
        <f>VLOOKUP(B25,Table1[],4,FALSE)</f>
        <v>17.66</v>
      </c>
      <c r="I25" s="45"/>
      <c r="J25" s="27"/>
      <c r="K25" s="47"/>
      <c r="L25" s="27"/>
      <c r="M25" s="47"/>
      <c r="N25" s="27"/>
      <c r="O25" s="47"/>
      <c r="P25" s="27"/>
      <c r="Q25" s="29">
        <f t="shared" si="9"/>
        <v>0</v>
      </c>
      <c r="R25" s="30">
        <f t="shared" si="10"/>
        <v>0</v>
      </c>
    </row>
    <row r="26" spans="1:18" ht="15" hidden="1" customHeight="1" x14ac:dyDescent="0.25">
      <c r="A26" s="194"/>
      <c r="B26" s="101" t="s">
        <v>70</v>
      </c>
      <c r="C26" s="50">
        <f>VLOOKUP(B26,'Data &amp; Table'!A7:G63,2,FALSE)</f>
        <v>6216709</v>
      </c>
      <c r="D26" s="93" t="str">
        <f>VLOOKUP(B26,Table1[],3,FALSE)</f>
        <v>48 ct</v>
      </c>
      <c r="E26" s="50" t="s">
        <v>22</v>
      </c>
      <c r="F26" s="54">
        <f t="shared" si="11"/>
        <v>0.36791666666666667</v>
      </c>
      <c r="G26" s="52">
        <f>VLOOKUP(B26,Table1[],5,FALSE)</f>
        <v>48</v>
      </c>
      <c r="H26" s="53">
        <f>VLOOKUP(B26,Table1[],4,FALSE)</f>
        <v>17.66</v>
      </c>
      <c r="I26" s="45"/>
      <c r="J26" s="27"/>
      <c r="K26" s="47"/>
      <c r="L26" s="27"/>
      <c r="M26" s="47"/>
      <c r="N26" s="27"/>
      <c r="O26" s="47"/>
      <c r="P26" s="27"/>
      <c r="Q26" s="29">
        <f t="shared" si="9"/>
        <v>0</v>
      </c>
      <c r="R26" s="30">
        <f t="shared" si="10"/>
        <v>0</v>
      </c>
    </row>
    <row r="27" spans="1:18" ht="15" hidden="1" customHeight="1" x14ac:dyDescent="0.25">
      <c r="A27" s="194"/>
      <c r="B27" s="101" t="s">
        <v>69</v>
      </c>
      <c r="C27" s="50">
        <f>VLOOKUP(B27,'Data &amp; Table'!A8:G64,2,FALSE)</f>
        <v>0</v>
      </c>
      <c r="D27" s="93">
        <f>VLOOKUP(B27,Table1[],3,FALSE)</f>
        <v>0</v>
      </c>
      <c r="E27" s="50" t="s">
        <v>22</v>
      </c>
      <c r="F27" s="54">
        <f t="shared" si="11"/>
        <v>0.19</v>
      </c>
      <c r="G27" s="52">
        <f>VLOOKUP(B27,Table1[],5,FALSE)</f>
        <v>1</v>
      </c>
      <c r="H27" s="53">
        <f>VLOOKUP(B27,Table1[],4,FALSE)</f>
        <v>0.19</v>
      </c>
      <c r="I27" s="45"/>
      <c r="J27" s="27"/>
      <c r="K27" s="47"/>
      <c r="L27" s="27"/>
      <c r="M27" s="47"/>
      <c r="N27" s="27"/>
      <c r="O27" s="47"/>
      <c r="P27" s="27"/>
      <c r="Q27" s="29">
        <f t="shared" si="9"/>
        <v>0</v>
      </c>
      <c r="R27" s="30">
        <f t="shared" si="10"/>
        <v>0</v>
      </c>
    </row>
    <row r="28" spans="1:18" ht="15" customHeight="1" x14ac:dyDescent="0.25">
      <c r="A28" s="194"/>
      <c r="B28" s="102" t="s">
        <v>43</v>
      </c>
      <c r="C28" s="50">
        <f>VLOOKUP(B28,'Data &amp; Table'!A9:G65,2,FALSE)</f>
        <v>1666163</v>
      </c>
      <c r="D28" s="93" t="str">
        <f>VLOOKUP(B28,Table1[],3,FALSE)</f>
        <v>48 ct</v>
      </c>
      <c r="E28" s="50" t="s">
        <v>22</v>
      </c>
      <c r="F28" s="54">
        <f t="shared" si="11"/>
        <v>0.31708333333333333</v>
      </c>
      <c r="G28" s="52">
        <f>VLOOKUP(B28,Table1[],5,FALSE)</f>
        <v>48</v>
      </c>
      <c r="H28" s="53">
        <f>VLOOKUP(B28,Table1[],4,FALSE)</f>
        <v>15.22</v>
      </c>
      <c r="I28" s="45">
        <v>24</v>
      </c>
      <c r="J28" s="27"/>
      <c r="K28" s="47"/>
      <c r="L28" s="27"/>
      <c r="M28" s="47"/>
      <c r="N28" s="27"/>
      <c r="O28" s="47"/>
      <c r="P28" s="27"/>
      <c r="Q28" s="29">
        <f t="shared" si="9"/>
        <v>0</v>
      </c>
      <c r="R28" s="30">
        <f t="shared" si="10"/>
        <v>0</v>
      </c>
    </row>
    <row r="29" spans="1:18" ht="15" hidden="1" customHeight="1" x14ac:dyDescent="0.25">
      <c r="A29" s="194"/>
      <c r="B29" s="101" t="s">
        <v>47</v>
      </c>
      <c r="C29" s="50">
        <f>VLOOKUP(B29,'Data &amp; Table'!A10:G66,2,FALSE)</f>
        <v>0</v>
      </c>
      <c r="D29" s="93">
        <f>VLOOKUP(B29,Table1[],3,FALSE)</f>
        <v>0</v>
      </c>
      <c r="E29" s="50" t="s">
        <v>22</v>
      </c>
      <c r="F29" s="54">
        <f t="shared" si="11"/>
        <v>0.8</v>
      </c>
      <c r="G29" s="52">
        <f>VLOOKUP(B29,Table1[],5,FALSE)</f>
        <v>1</v>
      </c>
      <c r="H29" s="53">
        <f>VLOOKUP(B29,Table1[],4,FALSE)</f>
        <v>0.8</v>
      </c>
      <c r="I29" s="45"/>
      <c r="J29" s="27"/>
      <c r="K29" s="47"/>
      <c r="L29" s="27"/>
      <c r="M29" s="47"/>
      <c r="N29" s="27"/>
      <c r="O29" s="47"/>
      <c r="P29" s="27"/>
      <c r="Q29" s="29">
        <f t="shared" si="9"/>
        <v>0</v>
      </c>
      <c r="R29" s="30">
        <f t="shared" si="10"/>
        <v>0</v>
      </c>
    </row>
    <row r="30" spans="1:18" ht="15" customHeight="1" thickBot="1" x14ac:dyDescent="0.3">
      <c r="A30" s="194"/>
      <c r="B30" s="102" t="s">
        <v>48</v>
      </c>
      <c r="C30" s="50">
        <f>VLOOKUP(B30,'Data &amp; Table'!A11:G67,2,FALSE)</f>
        <v>8759060</v>
      </c>
      <c r="D30" s="93" t="str">
        <f>VLOOKUP(B30,Table1[],3,FALSE)</f>
        <v>48 ct</v>
      </c>
      <c r="E30" s="50" t="s">
        <v>22</v>
      </c>
      <c r="F30" s="54">
        <f t="shared" si="11"/>
        <v>0.30437500000000001</v>
      </c>
      <c r="G30" s="52">
        <f>VLOOKUP(B30,Table1[],5,FALSE)</f>
        <v>48</v>
      </c>
      <c r="H30" s="53">
        <f>VLOOKUP(B30,Table1[],4,FALSE)</f>
        <v>14.61</v>
      </c>
      <c r="I30" s="45">
        <v>7</v>
      </c>
      <c r="J30" s="27"/>
      <c r="K30" s="47"/>
      <c r="L30" s="27"/>
      <c r="M30" s="47"/>
      <c r="N30" s="27"/>
      <c r="O30" s="47"/>
      <c r="P30" s="27"/>
      <c r="Q30" s="29">
        <f t="shared" si="9"/>
        <v>0</v>
      </c>
      <c r="R30" s="30">
        <f t="shared" si="10"/>
        <v>0</v>
      </c>
    </row>
    <row r="31" spans="1:18" ht="15" customHeight="1" thickBot="1" x14ac:dyDescent="0.3">
      <c r="A31" s="194"/>
      <c r="B31" s="224" t="s">
        <v>14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9"/>
      <c r="R31" s="38"/>
    </row>
    <row r="32" spans="1:18" ht="15" customHeight="1" x14ac:dyDescent="0.25">
      <c r="A32" s="194"/>
      <c r="B32" s="102" t="s">
        <v>75</v>
      </c>
      <c r="C32" s="50">
        <f>VLOOKUP(B32,Table1[],2,FALSE)</f>
        <v>8328668</v>
      </c>
      <c r="D32" s="93" t="str">
        <f>VLOOKUP(B32,Table1[],3,FALSE)</f>
        <v>384 ct</v>
      </c>
      <c r="E32" s="50" t="s">
        <v>22</v>
      </c>
      <c r="F32" s="51">
        <f>SUM(H32/G32)</f>
        <v>3.3385416666666667E-2</v>
      </c>
      <c r="G32" s="56">
        <f>VLOOKUP(B32,Table1[],5,FALSE)</f>
        <v>384</v>
      </c>
      <c r="H32" s="53">
        <f>VLOOKUP(B32,Table1[],4,FALSE)</f>
        <v>12.82</v>
      </c>
      <c r="I32" s="42">
        <v>25</v>
      </c>
      <c r="J32" s="19"/>
      <c r="K32" s="44"/>
      <c r="L32" s="19"/>
      <c r="M32" s="44"/>
      <c r="N32" s="19"/>
      <c r="O32" s="44"/>
      <c r="P32" s="19"/>
      <c r="Q32" s="21">
        <f t="shared" si="9"/>
        <v>0</v>
      </c>
      <c r="R32" s="22">
        <f>SUM(Q32*F32)</f>
        <v>0</v>
      </c>
    </row>
    <row r="33" spans="1:18" ht="15" hidden="1" customHeight="1" x14ac:dyDescent="0.25">
      <c r="A33" s="194"/>
      <c r="B33" s="102" t="s">
        <v>65</v>
      </c>
      <c r="C33" s="50">
        <f>VLOOKUP(B33,Table1[],2,FALSE)</f>
        <v>4053468</v>
      </c>
      <c r="D33" s="93" t="str">
        <f>VLOOKUP(B33,Table1[],3,FALSE)</f>
        <v>20/50 ct</v>
      </c>
      <c r="E33" s="50" t="s">
        <v>22</v>
      </c>
      <c r="F33" s="54">
        <f t="shared" ref="F33:F46" si="12">SUM(H33/G33)</f>
        <v>4.0600000000000004E-2</v>
      </c>
      <c r="G33" s="56">
        <f>VLOOKUP(B33,Table1[],5,FALSE)</f>
        <v>1000</v>
      </c>
      <c r="H33" s="53">
        <f>VLOOKUP(B33,Table1[],4,FALSE)</f>
        <v>40.6</v>
      </c>
      <c r="I33" s="45"/>
      <c r="J33" s="27"/>
      <c r="K33" s="47"/>
      <c r="L33" s="27"/>
      <c r="M33" s="47"/>
      <c r="N33" s="27"/>
      <c r="O33" s="47"/>
      <c r="P33" s="27"/>
      <c r="Q33" s="29">
        <f t="shared" si="9"/>
        <v>0</v>
      </c>
      <c r="R33" s="30">
        <f t="shared" ref="R33:R46" si="13">SUM(Q33*F33)</f>
        <v>0</v>
      </c>
    </row>
    <row r="34" spans="1:18" ht="15" customHeight="1" x14ac:dyDescent="0.25">
      <c r="A34" s="194"/>
      <c r="B34" s="102" t="s">
        <v>50</v>
      </c>
      <c r="C34" s="50">
        <f>VLOOKUP(B34,Table1[],2,FALSE)</f>
        <v>4695292</v>
      </c>
      <c r="D34" s="93" t="str">
        <f>VLOOKUP(B34,Table1[],3,FALSE)</f>
        <v>6/50 ct</v>
      </c>
      <c r="E34" s="50" t="s">
        <v>22</v>
      </c>
      <c r="F34" s="54">
        <f t="shared" si="12"/>
        <v>9.5966666666666658E-2</v>
      </c>
      <c r="G34" s="56">
        <f>VLOOKUP(B34,Table1[],5,FALSE)</f>
        <v>300</v>
      </c>
      <c r="H34" s="53">
        <f>VLOOKUP(B34,Table1[],4,FALSE)</f>
        <v>28.79</v>
      </c>
      <c r="I34" s="45">
        <v>6</v>
      </c>
      <c r="J34" s="27"/>
      <c r="K34" s="47"/>
      <c r="L34" s="27"/>
      <c r="M34" s="47"/>
      <c r="N34" s="27"/>
      <c r="O34" s="47"/>
      <c r="P34" s="27"/>
      <c r="Q34" s="29">
        <f t="shared" si="9"/>
        <v>0</v>
      </c>
      <c r="R34" s="30">
        <f t="shared" si="13"/>
        <v>0</v>
      </c>
    </row>
    <row r="35" spans="1:18" ht="15" customHeight="1" x14ac:dyDescent="0.25">
      <c r="A35" s="194"/>
      <c r="B35" s="102" t="s">
        <v>60</v>
      </c>
      <c r="C35" s="50">
        <f>VLOOKUP(B35,Table1[],2,FALSE)</f>
        <v>6937445</v>
      </c>
      <c r="D35" s="93" t="str">
        <f>VLOOKUP(B35,Table1[],3,FALSE)</f>
        <v>200 ct</v>
      </c>
      <c r="E35" s="50" t="s">
        <v>22</v>
      </c>
      <c r="F35" s="54">
        <f t="shared" si="12"/>
        <v>7.4400000000000008E-2</v>
      </c>
      <c r="G35" s="56">
        <f>VLOOKUP(B35,Table1[],5,FALSE)</f>
        <v>200</v>
      </c>
      <c r="H35" s="53">
        <f>VLOOKUP(B35,Table1[],4,FALSE)</f>
        <v>14.88</v>
      </c>
      <c r="I35" s="45">
        <v>6</v>
      </c>
      <c r="J35" s="27"/>
      <c r="K35" s="47"/>
      <c r="L35" s="27"/>
      <c r="M35" s="47"/>
      <c r="N35" s="27"/>
      <c r="O35" s="47"/>
      <c r="P35" s="27"/>
      <c r="Q35" s="29">
        <f t="shared" si="9"/>
        <v>0</v>
      </c>
      <c r="R35" s="30">
        <f t="shared" si="13"/>
        <v>0</v>
      </c>
    </row>
    <row r="36" spans="1:18" ht="15" customHeight="1" x14ac:dyDescent="0.25">
      <c r="A36" s="194"/>
      <c r="B36" s="102" t="s">
        <v>61</v>
      </c>
      <c r="C36" s="50">
        <f>VLOOKUP(B36,Table1[],2,FALSE)</f>
        <v>4136768</v>
      </c>
      <c r="D36" s="93" t="str">
        <f>VLOOKUP(B36,Table1[],3,FALSE)</f>
        <v>1000 ct</v>
      </c>
      <c r="E36" s="50" t="s">
        <v>22</v>
      </c>
      <c r="F36" s="54">
        <f t="shared" si="12"/>
        <v>2.3809999999999998E-2</v>
      </c>
      <c r="G36" s="56">
        <f>VLOOKUP(B36,Table1[],5,FALSE)</f>
        <v>1000</v>
      </c>
      <c r="H36" s="53">
        <f>VLOOKUP(B36,Table1[],4,FALSE)</f>
        <v>23.81</v>
      </c>
      <c r="I36" s="45">
        <v>25</v>
      </c>
      <c r="J36" s="27"/>
      <c r="K36" s="47"/>
      <c r="L36" s="27"/>
      <c r="M36" s="47"/>
      <c r="N36" s="27"/>
      <c r="O36" s="47"/>
      <c r="P36" s="27"/>
      <c r="Q36" s="29">
        <f t="shared" si="9"/>
        <v>0</v>
      </c>
      <c r="R36" s="30">
        <f t="shared" si="13"/>
        <v>0</v>
      </c>
    </row>
    <row r="37" spans="1:18" ht="15" customHeight="1" x14ac:dyDescent="0.25">
      <c r="A37" s="194"/>
      <c r="B37" s="102" t="s">
        <v>80</v>
      </c>
      <c r="C37" s="50">
        <f>VLOOKUP(B37,Table1[],2,FALSE)</f>
        <v>7087133</v>
      </c>
      <c r="D37" s="93" t="str">
        <f>VLOOKUP(B37,Table1[],3,FALSE)</f>
        <v>200 ct</v>
      </c>
      <c r="E37" s="50" t="s">
        <v>22</v>
      </c>
      <c r="F37" s="54">
        <f t="shared" si="12"/>
        <v>0.17019999999999999</v>
      </c>
      <c r="G37" s="56">
        <f>VLOOKUP(B37,Table1[],5,FALSE)</f>
        <v>200</v>
      </c>
      <c r="H37" s="53">
        <f>VLOOKUP(B37,Table1[],4,FALSE)</f>
        <v>34.04</v>
      </c>
      <c r="I37" s="45">
        <v>13</v>
      </c>
      <c r="J37" s="27"/>
      <c r="K37" s="47"/>
      <c r="L37" s="27"/>
      <c r="M37" s="47"/>
      <c r="N37" s="27"/>
      <c r="O37" s="47"/>
      <c r="P37" s="27"/>
      <c r="Q37" s="29">
        <f t="shared" si="9"/>
        <v>0</v>
      </c>
      <c r="R37" s="30">
        <f t="shared" si="13"/>
        <v>0</v>
      </c>
    </row>
    <row r="38" spans="1:18" ht="15" customHeight="1" x14ac:dyDescent="0.25">
      <c r="A38" s="194"/>
      <c r="B38" s="102" t="s">
        <v>81</v>
      </c>
      <c r="C38" s="50">
        <f>VLOOKUP(B38,Table1[],2,FALSE)</f>
        <v>4879710</v>
      </c>
      <c r="D38" s="93" t="str">
        <f>VLOOKUP(B38,Table1[],3,FALSE)</f>
        <v>2000 ct</v>
      </c>
      <c r="E38" s="50" t="s">
        <v>22</v>
      </c>
      <c r="F38" s="54">
        <f t="shared" si="12"/>
        <v>6.13E-3</v>
      </c>
      <c r="G38" s="56">
        <f>VLOOKUP(B38,Table1[],5,FALSE)</f>
        <v>2000</v>
      </c>
      <c r="H38" s="53">
        <f>VLOOKUP(B38,Table1[],4,FALSE)</f>
        <v>12.26</v>
      </c>
      <c r="I38" s="45">
        <v>75</v>
      </c>
      <c r="J38" s="27"/>
      <c r="K38" s="47"/>
      <c r="L38" s="27"/>
      <c r="M38" s="47"/>
      <c r="N38" s="27"/>
      <c r="O38" s="47"/>
      <c r="P38" s="27"/>
      <c r="Q38" s="29">
        <f t="shared" si="9"/>
        <v>0</v>
      </c>
      <c r="R38" s="30">
        <f t="shared" si="13"/>
        <v>0</v>
      </c>
    </row>
    <row r="39" spans="1:18" ht="15" customHeight="1" x14ac:dyDescent="0.25">
      <c r="A39" s="194"/>
      <c r="B39" s="102" t="s">
        <v>82</v>
      </c>
      <c r="C39" s="50">
        <f>VLOOKUP(B39,Table1[],2,FALSE)</f>
        <v>6735138</v>
      </c>
      <c r="D39" s="93" t="str">
        <f>VLOOKUP(B39,Table1[],3,FALSE)</f>
        <v>200 ct</v>
      </c>
      <c r="E39" s="50" t="s">
        <v>22</v>
      </c>
      <c r="F39" s="54">
        <f t="shared" si="12"/>
        <v>6.9749999999999993E-2</v>
      </c>
      <c r="G39" s="56">
        <f>VLOOKUP(B39,Table1[],5,FALSE)</f>
        <v>200</v>
      </c>
      <c r="H39" s="53">
        <f>VLOOKUP(B39,Table1[],4,FALSE)</f>
        <v>13.95</v>
      </c>
      <c r="I39" s="45">
        <v>13</v>
      </c>
      <c r="J39" s="27"/>
      <c r="K39" s="47"/>
      <c r="L39" s="27"/>
      <c r="M39" s="47"/>
      <c r="N39" s="27"/>
      <c r="O39" s="47"/>
      <c r="P39" s="27"/>
      <c r="Q39" s="29">
        <f t="shared" si="9"/>
        <v>0</v>
      </c>
      <c r="R39" s="30">
        <f t="shared" si="13"/>
        <v>0</v>
      </c>
    </row>
    <row r="40" spans="1:18" ht="15" customHeight="1" x14ac:dyDescent="0.25">
      <c r="A40" s="194"/>
      <c r="B40" s="102" t="s">
        <v>83</v>
      </c>
      <c r="C40" s="50">
        <f>VLOOKUP(B40,Table1[],2,FALSE)</f>
        <v>6631347</v>
      </c>
      <c r="D40" s="93" t="str">
        <f>VLOOKUP(B40,Table1[],3,FALSE)</f>
        <v>600 ct</v>
      </c>
      <c r="E40" s="50" t="s">
        <v>22</v>
      </c>
      <c r="F40" s="54">
        <f t="shared" si="12"/>
        <v>3.3849999999999998E-2</v>
      </c>
      <c r="G40" s="56">
        <f>VLOOKUP(B40,Table1[],5,FALSE)</f>
        <v>600</v>
      </c>
      <c r="H40" s="53">
        <f>VLOOKUP(B40,Table1[],4,FALSE)</f>
        <v>20.309999999999999</v>
      </c>
      <c r="I40" s="45">
        <v>19</v>
      </c>
      <c r="J40" s="27"/>
      <c r="K40" s="47"/>
      <c r="L40" s="27"/>
      <c r="M40" s="47"/>
      <c r="N40" s="27"/>
      <c r="O40" s="47"/>
      <c r="P40" s="27"/>
      <c r="Q40" s="29">
        <f t="shared" si="9"/>
        <v>0</v>
      </c>
      <c r="R40" s="30">
        <f t="shared" si="13"/>
        <v>0</v>
      </c>
    </row>
    <row r="41" spans="1:18" ht="15" customHeight="1" x14ac:dyDescent="0.25">
      <c r="A41" s="194"/>
      <c r="B41" s="102" t="s">
        <v>84</v>
      </c>
      <c r="C41" s="50">
        <f>VLOOKUP(B41,Table1[],2,FALSE)</f>
        <v>4394417</v>
      </c>
      <c r="D41" s="93" t="str">
        <f>VLOOKUP(B41,Table1[],3,FALSE)</f>
        <v>500 ct</v>
      </c>
      <c r="E41" s="50" t="s">
        <v>22</v>
      </c>
      <c r="F41" s="54">
        <f t="shared" si="12"/>
        <v>1.8460000000000001E-2</v>
      </c>
      <c r="G41" s="56">
        <f>VLOOKUP(B41,Table1[],5,FALSE)</f>
        <v>500</v>
      </c>
      <c r="H41" s="53">
        <f>VLOOKUP(B41,Table1[],4,FALSE)</f>
        <v>9.23</v>
      </c>
      <c r="I41" s="45">
        <v>25</v>
      </c>
      <c r="J41" s="27"/>
      <c r="K41" s="47"/>
      <c r="L41" s="27"/>
      <c r="M41" s="47"/>
      <c r="N41" s="27"/>
      <c r="O41" s="47"/>
      <c r="P41" s="27"/>
      <c r="Q41" s="29">
        <f t="shared" si="9"/>
        <v>0</v>
      </c>
      <c r="R41" s="30">
        <f t="shared" si="13"/>
        <v>0</v>
      </c>
    </row>
    <row r="42" spans="1:18" ht="15" customHeight="1" x14ac:dyDescent="0.25">
      <c r="A42" s="194"/>
      <c r="B42" s="102" t="s">
        <v>85</v>
      </c>
      <c r="C42" s="50">
        <f>VLOOKUP(B42,Table1[],2,FALSE)</f>
        <v>210417</v>
      </c>
      <c r="D42" s="93" t="str">
        <f>VLOOKUP(B42,Table1[],3,FALSE)</f>
        <v>3/1000 ct</v>
      </c>
      <c r="E42" s="50" t="s">
        <v>22</v>
      </c>
      <c r="F42" s="54">
        <f t="shared" si="12"/>
        <v>1.04E-2</v>
      </c>
      <c r="G42" s="56">
        <f>VLOOKUP(B42,Table1[],5,FALSE)</f>
        <v>1000</v>
      </c>
      <c r="H42" s="53">
        <f>VLOOKUP(B42,Table1[],4,FALSE)</f>
        <v>10.4</v>
      </c>
      <c r="I42" s="45">
        <v>32</v>
      </c>
      <c r="J42" s="27"/>
      <c r="K42" s="47"/>
      <c r="L42" s="27"/>
      <c r="M42" s="47"/>
      <c r="N42" s="27"/>
      <c r="O42" s="47"/>
      <c r="P42" s="27"/>
      <c r="Q42" s="29">
        <f t="shared" si="9"/>
        <v>0</v>
      </c>
      <c r="R42" s="30">
        <f t="shared" si="13"/>
        <v>0</v>
      </c>
    </row>
    <row r="43" spans="1:18" ht="15" customHeight="1" x14ac:dyDescent="0.25">
      <c r="A43" s="194"/>
      <c r="B43" s="102" t="s">
        <v>86</v>
      </c>
      <c r="C43" s="50">
        <f>VLOOKUP(B43,Table1[],2,FALSE)</f>
        <v>210447</v>
      </c>
      <c r="D43" s="93" t="str">
        <f>VLOOKUP(B43,Table1[],3,FALSE)</f>
        <v>3/1000 ct</v>
      </c>
      <c r="E43" s="50" t="s">
        <v>22</v>
      </c>
      <c r="F43" s="54">
        <f t="shared" si="12"/>
        <v>6.7400000000000003E-3</v>
      </c>
      <c r="G43" s="56">
        <f>VLOOKUP(B43,Table1[],5,FALSE)</f>
        <v>1000</v>
      </c>
      <c r="H43" s="53">
        <f>VLOOKUP(B43,Table1[],4,FALSE)</f>
        <v>6.74</v>
      </c>
      <c r="I43" s="45">
        <v>32</v>
      </c>
      <c r="J43" s="34"/>
      <c r="K43" s="49"/>
      <c r="L43" s="34"/>
      <c r="M43" s="49"/>
      <c r="N43" s="34"/>
      <c r="O43" s="49"/>
      <c r="P43" s="34"/>
      <c r="Q43" s="29">
        <f t="shared" si="9"/>
        <v>0</v>
      </c>
      <c r="R43" s="30">
        <f t="shared" si="13"/>
        <v>0</v>
      </c>
    </row>
    <row r="44" spans="1:18" ht="15" hidden="1" customHeight="1" x14ac:dyDescent="0.25">
      <c r="A44" s="194"/>
      <c r="B44" s="102" t="s">
        <v>88</v>
      </c>
      <c r="C44" s="50">
        <f>VLOOKUP(B44,Table1[],2,FALSE)</f>
        <v>7038015</v>
      </c>
      <c r="D44" s="93" t="str">
        <f>VLOOKUP(B44,Table1[],3,FALSE)</f>
        <v>100 ct</v>
      </c>
      <c r="E44" s="50" t="s">
        <v>22</v>
      </c>
      <c r="F44" s="54">
        <f t="shared" si="12"/>
        <v>0.45659999999999995</v>
      </c>
      <c r="G44" s="56">
        <f>VLOOKUP(B44,Table1[],5,FALSE)</f>
        <v>100</v>
      </c>
      <c r="H44" s="53">
        <f>VLOOKUP(B44,Table1[],4,FALSE)</f>
        <v>45.66</v>
      </c>
      <c r="I44" s="45"/>
      <c r="J44" s="34"/>
      <c r="K44" s="49"/>
      <c r="L44" s="34"/>
      <c r="M44" s="49"/>
      <c r="N44" s="34"/>
      <c r="O44" s="49"/>
      <c r="P44" s="34"/>
      <c r="Q44" s="29">
        <f t="shared" si="9"/>
        <v>0</v>
      </c>
      <c r="R44" s="30">
        <f t="shared" si="13"/>
        <v>0</v>
      </c>
    </row>
    <row r="45" spans="1:18" ht="15" customHeight="1" thickBot="1" x14ac:dyDescent="0.3">
      <c r="A45" s="194"/>
      <c r="B45" s="102" t="s">
        <v>87</v>
      </c>
      <c r="C45" s="50">
        <f>VLOOKUP(B45,Table1[],2,FALSE)</f>
        <v>2647933</v>
      </c>
      <c r="D45" s="93" t="str">
        <f>VLOOKUP(B45,Table1[],3,FALSE)</f>
        <v>2000 ct</v>
      </c>
      <c r="E45" s="50" t="s">
        <v>22</v>
      </c>
      <c r="F45" s="54">
        <f t="shared" si="12"/>
        <v>9.1599999999999997E-3</v>
      </c>
      <c r="G45" s="56">
        <f>VLOOKUP(B45,Table1[],5,FALSE)</f>
        <v>2000</v>
      </c>
      <c r="H45" s="53">
        <f>VLOOKUP(B45,Table1[],4,FALSE)</f>
        <v>18.32</v>
      </c>
      <c r="I45" s="45">
        <v>38</v>
      </c>
      <c r="J45" s="25"/>
      <c r="K45" s="46"/>
      <c r="L45" s="25"/>
      <c r="M45" s="46"/>
      <c r="N45" s="25"/>
      <c r="O45" s="46"/>
      <c r="P45" s="25"/>
      <c r="Q45" s="29">
        <f t="shared" si="9"/>
        <v>0</v>
      </c>
      <c r="R45" s="30">
        <f t="shared" si="13"/>
        <v>0</v>
      </c>
    </row>
    <row r="46" spans="1:18" ht="15" hidden="1" customHeight="1" thickBot="1" x14ac:dyDescent="0.3">
      <c r="A46" s="194"/>
      <c r="B46" s="102" t="s">
        <v>52</v>
      </c>
      <c r="C46" s="50">
        <f>VLOOKUP(B46,Table1[],2,FALSE)</f>
        <v>4040440</v>
      </c>
      <c r="D46" s="93" t="str">
        <f>VLOOKUP(B46,Table1[],3,FALSE)</f>
        <v>24 ct</v>
      </c>
      <c r="E46" s="50" t="s">
        <v>22</v>
      </c>
      <c r="F46" s="54">
        <f t="shared" si="12"/>
        <v>0.79041666666666666</v>
      </c>
      <c r="G46" s="56">
        <f>VLOOKUP(B46,Table1[],5,FALSE)</f>
        <v>24</v>
      </c>
      <c r="H46" s="53">
        <f>VLOOKUP(B46,Table1[],4,FALSE)</f>
        <v>18.97</v>
      </c>
      <c r="I46" s="45"/>
      <c r="J46" s="25"/>
      <c r="K46" s="46"/>
      <c r="L46" s="25"/>
      <c r="M46" s="46"/>
      <c r="N46" s="25"/>
      <c r="O46" s="46"/>
      <c r="P46" s="25"/>
      <c r="Q46" s="29">
        <f t="shared" si="9"/>
        <v>0</v>
      </c>
      <c r="R46" s="30">
        <f t="shared" si="13"/>
        <v>0</v>
      </c>
    </row>
    <row r="47" spans="1:18" ht="15" customHeight="1" thickBot="1" x14ac:dyDescent="0.3">
      <c r="A47" s="194"/>
      <c r="B47" s="224" t="s">
        <v>89</v>
      </c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9"/>
      <c r="R47" s="38"/>
    </row>
    <row r="48" spans="1:18" ht="15" customHeight="1" x14ac:dyDescent="0.25">
      <c r="A48" s="194"/>
      <c r="B48" s="102" t="s">
        <v>91</v>
      </c>
      <c r="C48" s="50">
        <f>VLOOKUP(B48,Table1[],2,FALSE)</f>
        <v>9523986</v>
      </c>
      <c r="D48" s="93" t="str">
        <f>VLOOKUP(B48,Table1[],3,FALSE)</f>
        <v>96/Sli</v>
      </c>
      <c r="E48" s="50" t="s">
        <v>22</v>
      </c>
      <c r="F48" s="51">
        <f>SUM(H48/G48)</f>
        <v>0.22072916666666667</v>
      </c>
      <c r="G48" s="56">
        <f>VLOOKUP(B48,Table1[],5,FALSE)</f>
        <v>96</v>
      </c>
      <c r="H48" s="53">
        <f>VLOOKUP(B48,Table1[],4,FALSE)</f>
        <v>21.19</v>
      </c>
      <c r="I48" s="16">
        <v>13</v>
      </c>
      <c r="J48" s="57"/>
      <c r="K48" s="18"/>
      <c r="L48" s="58"/>
      <c r="M48" s="20"/>
      <c r="N48" s="58"/>
      <c r="O48" s="20"/>
      <c r="P48" s="57"/>
      <c r="Q48" s="21">
        <f t="shared" ref="Q48:Q59" si="14">SUM(J48:P48)</f>
        <v>0</v>
      </c>
      <c r="R48" s="22">
        <f t="shared" ref="R48:R59" si="15">SUM(Q48*F48)</f>
        <v>0</v>
      </c>
    </row>
    <row r="49" spans="1:18" ht="15" customHeight="1" x14ac:dyDescent="0.25">
      <c r="A49" s="194"/>
      <c r="B49" s="102" t="s">
        <v>74</v>
      </c>
      <c r="C49" s="50">
        <f>VLOOKUP(B49,Table1[],2,FALSE)</f>
        <v>9523952</v>
      </c>
      <c r="D49" s="93" t="str">
        <f>VLOOKUP(B49,Table1[],3,FALSE)</f>
        <v>96/Sli</v>
      </c>
      <c r="E49" s="50" t="s">
        <v>22</v>
      </c>
      <c r="F49" s="54">
        <f t="shared" ref="F49:F59" si="16">SUM(H49/G49)</f>
        <v>0.22750000000000001</v>
      </c>
      <c r="G49" s="56">
        <f>VLOOKUP(B49,Table1[],5,FALSE)</f>
        <v>96</v>
      </c>
      <c r="H49" s="53">
        <f>VLOOKUP(B49,Table1[],4,FALSE)</f>
        <v>21.84</v>
      </c>
      <c r="I49" s="24">
        <v>13</v>
      </c>
      <c r="J49" s="59"/>
      <c r="K49" s="26"/>
      <c r="L49" s="60"/>
      <c r="M49" s="28"/>
      <c r="N49" s="60"/>
      <c r="O49" s="28"/>
      <c r="P49" s="59"/>
      <c r="Q49" s="29">
        <f t="shared" si="14"/>
        <v>0</v>
      </c>
      <c r="R49" s="30">
        <f t="shared" si="15"/>
        <v>0</v>
      </c>
    </row>
    <row r="50" spans="1:18" ht="15" customHeight="1" x14ac:dyDescent="0.25">
      <c r="A50" s="194"/>
      <c r="B50" s="102" t="s">
        <v>51</v>
      </c>
      <c r="C50" s="50">
        <f>VLOOKUP(B50,Table1[],2,FALSE)</f>
        <v>4212221</v>
      </c>
      <c r="D50" s="93" t="str">
        <f>VLOOKUP(B50,Table1[],3,FALSE)</f>
        <v>96 ct</v>
      </c>
      <c r="E50" s="50" t="s">
        <v>22</v>
      </c>
      <c r="F50" s="54">
        <f t="shared" si="16"/>
        <v>0.40479166666666666</v>
      </c>
      <c r="G50" s="56">
        <f>VLOOKUP(B50,Table1[],5,FALSE)</f>
        <v>96</v>
      </c>
      <c r="H50" s="53">
        <f>VLOOKUP(B50,Table1[],4,FALSE)</f>
        <v>38.86</v>
      </c>
      <c r="I50" s="24">
        <v>7</v>
      </c>
      <c r="J50" s="59"/>
      <c r="K50" s="26"/>
      <c r="L50" s="60"/>
      <c r="M50" s="28"/>
      <c r="N50" s="60"/>
      <c r="O50" s="28"/>
      <c r="P50" s="59"/>
      <c r="Q50" s="29">
        <f t="shared" si="14"/>
        <v>0</v>
      </c>
      <c r="R50" s="30">
        <f t="shared" si="15"/>
        <v>0</v>
      </c>
    </row>
    <row r="51" spans="1:18" ht="15" customHeight="1" x14ac:dyDescent="0.25">
      <c r="A51" s="194"/>
      <c r="B51" s="102" t="s">
        <v>55</v>
      </c>
      <c r="C51" s="50">
        <f>VLOOKUP(B51,Table1[],2,FALSE)</f>
        <v>4044640</v>
      </c>
      <c r="D51" s="93" t="str">
        <f>VLOOKUP(B51,Table1[],3,FALSE)</f>
        <v>96 ct</v>
      </c>
      <c r="E51" s="50" t="s">
        <v>22</v>
      </c>
      <c r="F51" s="54">
        <f t="shared" si="16"/>
        <v>0.37062499999999998</v>
      </c>
      <c r="G51" s="56">
        <f>VLOOKUP(B51,Table1[],5,FALSE)</f>
        <v>96</v>
      </c>
      <c r="H51" s="53">
        <f>VLOOKUP(B51,Table1[],4,FALSE)</f>
        <v>35.58</v>
      </c>
      <c r="I51" s="24">
        <v>7</v>
      </c>
      <c r="J51" s="59"/>
      <c r="K51" s="26"/>
      <c r="L51" s="60"/>
      <c r="M51" s="28"/>
      <c r="N51" s="60"/>
      <c r="O51" s="28"/>
      <c r="P51" s="59"/>
      <c r="Q51" s="29">
        <f t="shared" si="14"/>
        <v>0</v>
      </c>
      <c r="R51" s="30">
        <f t="shared" si="15"/>
        <v>0</v>
      </c>
    </row>
    <row r="52" spans="1:18" ht="15" customHeight="1" x14ac:dyDescent="0.25">
      <c r="A52" s="194"/>
      <c r="B52" s="102" t="s">
        <v>66</v>
      </c>
      <c r="C52" s="50">
        <f>VLOOKUP(B52,Table1[],2,FALSE)</f>
        <v>4008538</v>
      </c>
      <c r="D52" s="93" t="str">
        <f>VLOOKUP(B52,Table1[],3,FALSE)</f>
        <v>500 ct</v>
      </c>
      <c r="E52" s="50" t="s">
        <v>22</v>
      </c>
      <c r="F52" s="54">
        <f t="shared" si="16"/>
        <v>3.1120000000000002E-2</v>
      </c>
      <c r="G52" s="56">
        <f>VLOOKUP(B52,Table1[],5,FALSE)</f>
        <v>500</v>
      </c>
      <c r="H52" s="53">
        <f>VLOOKUP(B52,Table1[],4,FALSE)</f>
        <v>15.56</v>
      </c>
      <c r="I52" s="24">
        <v>50</v>
      </c>
      <c r="J52" s="59"/>
      <c r="K52" s="26"/>
      <c r="L52" s="60"/>
      <c r="M52" s="28"/>
      <c r="N52" s="60"/>
      <c r="O52" s="28"/>
      <c r="P52" s="59"/>
      <c r="Q52" s="29">
        <f t="shared" si="14"/>
        <v>0</v>
      </c>
      <c r="R52" s="30">
        <f t="shared" si="15"/>
        <v>0</v>
      </c>
    </row>
    <row r="53" spans="1:18" ht="15" hidden="1" customHeight="1" x14ac:dyDescent="0.25">
      <c r="A53" s="194"/>
      <c r="B53" s="102" t="s">
        <v>67</v>
      </c>
      <c r="C53" s="50">
        <f>VLOOKUP(B53,Table1[],2,FALSE)</f>
        <v>4114914</v>
      </c>
      <c r="D53" s="93" t="str">
        <f>VLOOKUP(B53,Table1[],3,FALSE)</f>
        <v>300 ct</v>
      </c>
      <c r="E53" s="50" t="s">
        <v>22</v>
      </c>
      <c r="F53" s="54">
        <f t="shared" si="16"/>
        <v>4.1033333333333338E-2</v>
      </c>
      <c r="G53" s="56">
        <f>VLOOKUP(B53,Table1[],5,FALSE)</f>
        <v>300</v>
      </c>
      <c r="H53" s="53">
        <f>VLOOKUP(B53,Table1[],4,FALSE)</f>
        <v>12.31</v>
      </c>
      <c r="I53" s="24"/>
      <c r="J53" s="59"/>
      <c r="K53" s="26"/>
      <c r="L53" s="60"/>
      <c r="M53" s="28"/>
      <c r="N53" s="60"/>
      <c r="O53" s="28"/>
      <c r="P53" s="59"/>
      <c r="Q53" s="29">
        <f t="shared" si="14"/>
        <v>0</v>
      </c>
      <c r="R53" s="30">
        <f t="shared" si="15"/>
        <v>0</v>
      </c>
    </row>
    <row r="54" spans="1:18" ht="15" hidden="1" customHeight="1" x14ac:dyDescent="0.25">
      <c r="A54" s="194"/>
      <c r="B54" s="101" t="s">
        <v>28</v>
      </c>
      <c r="C54" s="50">
        <f>VLOOKUP(B54,Table1[],2,FALSE)</f>
        <v>1850189</v>
      </c>
      <c r="D54" s="93" t="str">
        <f>VLOOKUP(B54,Table1[],3,FALSE)</f>
        <v>4/30 ct</v>
      </c>
      <c r="E54" s="50" t="s">
        <v>22</v>
      </c>
      <c r="F54" s="54">
        <f t="shared" si="16"/>
        <v>0.23716666666666666</v>
      </c>
      <c r="G54" s="56">
        <f>VLOOKUP(B54,Table1[],5,FALSE)</f>
        <v>120</v>
      </c>
      <c r="H54" s="53">
        <f>VLOOKUP(B54,Table1[],4,FALSE)</f>
        <v>28.46</v>
      </c>
      <c r="I54" s="24"/>
      <c r="J54" s="59"/>
      <c r="K54" s="26"/>
      <c r="L54" s="60"/>
      <c r="M54" s="28"/>
      <c r="N54" s="60"/>
      <c r="O54" s="28"/>
      <c r="P54" s="59"/>
      <c r="Q54" s="29">
        <f t="shared" si="14"/>
        <v>0</v>
      </c>
      <c r="R54" s="30">
        <f t="shared" si="15"/>
        <v>0</v>
      </c>
    </row>
    <row r="55" spans="1:18" ht="15" customHeight="1" x14ac:dyDescent="0.25">
      <c r="A55" s="194"/>
      <c r="B55" s="102" t="s">
        <v>32</v>
      </c>
      <c r="C55" s="50">
        <f>VLOOKUP(B55,Table1[],2,FALSE)</f>
        <v>4307575</v>
      </c>
      <c r="D55" s="93" t="str">
        <f>VLOOKUP(B55,Table1[],3,FALSE)</f>
        <v>200 ct</v>
      </c>
      <c r="E55" s="50" t="s">
        <v>22</v>
      </c>
      <c r="F55" s="54">
        <f t="shared" si="16"/>
        <v>0.10869999999999999</v>
      </c>
      <c r="G55" s="56">
        <f>VLOOKUP(B55,Table1[],5,FALSE)</f>
        <v>200</v>
      </c>
      <c r="H55" s="53">
        <f>VLOOKUP(B55,Table1[],4,FALSE)</f>
        <v>21.74</v>
      </c>
      <c r="I55" s="24">
        <v>38</v>
      </c>
      <c r="J55" s="59"/>
      <c r="K55" s="26"/>
      <c r="L55" s="60"/>
      <c r="M55" s="28"/>
      <c r="N55" s="60"/>
      <c r="O55" s="28"/>
      <c r="P55" s="59"/>
      <c r="Q55" s="29">
        <f t="shared" si="14"/>
        <v>0</v>
      </c>
      <c r="R55" s="30">
        <f t="shared" si="15"/>
        <v>0</v>
      </c>
    </row>
    <row r="56" spans="1:18" ht="15" hidden="1" customHeight="1" x14ac:dyDescent="0.25">
      <c r="A56" s="194"/>
      <c r="B56" s="101" t="s">
        <v>34</v>
      </c>
      <c r="C56" s="50">
        <f>VLOOKUP(B56,Table1[],2,FALSE)</f>
        <v>1739663</v>
      </c>
      <c r="D56" s="93" t="str">
        <f>VLOOKUP(B56,Table1[],3,FALSE)</f>
        <v>6/50 ct</v>
      </c>
      <c r="E56" s="50" t="s">
        <v>22</v>
      </c>
      <c r="F56" s="54">
        <f t="shared" si="16"/>
        <v>0.1641</v>
      </c>
      <c r="G56" s="56">
        <f>VLOOKUP(B56,Table1[],5,FALSE)</f>
        <v>300</v>
      </c>
      <c r="H56" s="53">
        <f>VLOOKUP(B56,Table1[],4,FALSE)</f>
        <v>49.23</v>
      </c>
      <c r="I56" s="24"/>
      <c r="J56" s="59"/>
      <c r="K56" s="26"/>
      <c r="L56" s="60"/>
      <c r="M56" s="28"/>
      <c r="N56" s="60"/>
      <c r="O56" s="28"/>
      <c r="P56" s="59"/>
      <c r="Q56" s="29">
        <f t="shared" si="14"/>
        <v>0</v>
      </c>
      <c r="R56" s="30">
        <f t="shared" si="15"/>
        <v>0</v>
      </c>
    </row>
    <row r="57" spans="1:18" ht="15" customHeight="1" x14ac:dyDescent="0.25">
      <c r="A57" s="194"/>
      <c r="B57" s="102" t="s">
        <v>37</v>
      </c>
      <c r="C57" s="50">
        <f>VLOOKUP(B57,Table1[],2,FALSE)</f>
        <v>1827433</v>
      </c>
      <c r="D57" s="93" t="str">
        <f>VLOOKUP(B57,Table1[],3,FALSE)</f>
        <v>64 ct</v>
      </c>
      <c r="E57" s="50" t="s">
        <v>22</v>
      </c>
      <c r="F57" s="54">
        <f t="shared" si="16"/>
        <v>0.27124999999999999</v>
      </c>
      <c r="G57" s="56">
        <f>VLOOKUP(B57,Table1[],5,FALSE)</f>
        <v>64</v>
      </c>
      <c r="H57" s="53">
        <f>VLOOKUP(B57,Table1[],4,FALSE)</f>
        <v>17.36</v>
      </c>
      <c r="I57" s="24">
        <v>6</v>
      </c>
      <c r="J57" s="59"/>
      <c r="K57" s="26"/>
      <c r="L57" s="60"/>
      <c r="M57" s="28"/>
      <c r="N57" s="60"/>
      <c r="O57" s="28"/>
      <c r="P57" s="59"/>
      <c r="Q57" s="29">
        <f t="shared" si="14"/>
        <v>0</v>
      </c>
      <c r="R57" s="30">
        <f t="shared" si="15"/>
        <v>0</v>
      </c>
    </row>
    <row r="58" spans="1:18" ht="15" customHeight="1" x14ac:dyDescent="0.25">
      <c r="A58" s="194"/>
      <c r="B58" s="102" t="s">
        <v>52</v>
      </c>
      <c r="C58" s="50">
        <f>VLOOKUP(B58,Table1[],2,FALSE)</f>
        <v>4040440</v>
      </c>
      <c r="D58" s="93" t="str">
        <f>VLOOKUP(B58,Table1[],3,FALSE)</f>
        <v>24 ct</v>
      </c>
      <c r="E58" s="50" t="s">
        <v>22</v>
      </c>
      <c r="F58" s="54">
        <f t="shared" si="16"/>
        <v>0.79041666666666666</v>
      </c>
      <c r="G58" s="56">
        <f>VLOOKUP(B58,Table1[],5,FALSE)</f>
        <v>24</v>
      </c>
      <c r="H58" s="53">
        <f>VLOOKUP(B58,Table1[],4,FALSE)</f>
        <v>18.97</v>
      </c>
      <c r="I58" s="32">
        <v>5</v>
      </c>
      <c r="J58" s="61"/>
      <c r="K58" s="33"/>
      <c r="L58" s="62"/>
      <c r="M58" s="35"/>
      <c r="N58" s="62"/>
      <c r="O58" s="35"/>
      <c r="P58" s="61"/>
      <c r="Q58" s="29">
        <f t="shared" si="14"/>
        <v>0</v>
      </c>
      <c r="R58" s="30">
        <f t="shared" si="15"/>
        <v>0</v>
      </c>
    </row>
    <row r="59" spans="1:18" ht="15" customHeight="1" x14ac:dyDescent="0.25">
      <c r="A59" s="194"/>
      <c r="B59" s="102" t="s">
        <v>73</v>
      </c>
      <c r="C59" s="50">
        <f>VLOOKUP(B59,Table1[],2,FALSE)</f>
        <v>4013066</v>
      </c>
      <c r="D59" s="93" t="str">
        <f>VLOOKUP(B59,Table1[],3,FALSE)</f>
        <v>24 ct</v>
      </c>
      <c r="E59" s="50" t="s">
        <v>22</v>
      </c>
      <c r="F59" s="54">
        <f t="shared" si="16"/>
        <v>0.68833333333333335</v>
      </c>
      <c r="G59" s="56">
        <f>VLOOKUP(B59,Table1[],5,FALSE)</f>
        <v>24</v>
      </c>
      <c r="H59" s="53">
        <f>VLOOKUP(B59,Table1[],4,FALSE)</f>
        <v>16.52</v>
      </c>
      <c r="I59" s="32">
        <v>5</v>
      </c>
      <c r="J59" s="61"/>
      <c r="K59" s="33"/>
      <c r="L59" s="62"/>
      <c r="M59" s="35"/>
      <c r="N59" s="62"/>
      <c r="O59" s="35"/>
      <c r="P59" s="61"/>
      <c r="Q59" s="29">
        <f t="shared" si="14"/>
        <v>0</v>
      </c>
      <c r="R59" s="30">
        <f t="shared" si="15"/>
        <v>0</v>
      </c>
    </row>
    <row r="60" spans="1:18" ht="15" hidden="1" customHeight="1" thickBot="1" x14ac:dyDescent="0.3">
      <c r="A60" s="194"/>
      <c r="B60" s="224" t="s">
        <v>90</v>
      </c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81"/>
      <c r="R60" s="82"/>
    </row>
    <row r="61" spans="1:18" ht="15" hidden="1" customHeight="1" thickBot="1" x14ac:dyDescent="0.3">
      <c r="A61" s="211"/>
      <c r="B61" s="103" t="s">
        <v>44</v>
      </c>
      <c r="C61" s="83">
        <f>VLOOKUP(B61,Table1[],2,FALSE)</f>
        <v>2104998</v>
      </c>
      <c r="D61" s="94" t="str">
        <f>VLOOKUP(B61,Table1[],3,FALSE)</f>
        <v>1000 ct</v>
      </c>
      <c r="E61" s="84" t="s">
        <v>22</v>
      </c>
      <c r="F61" s="85">
        <f t="shared" ref="F61" si="17">SUM(H61/G61)</f>
        <v>6.3200000000000001E-3</v>
      </c>
      <c r="G61" s="84">
        <f>VLOOKUP(B61,Table1[],5,FALSE)</f>
        <v>1000</v>
      </c>
      <c r="H61" s="84">
        <f>VLOOKUP(B61,Table1[],4,FALSE)</f>
        <v>6.32</v>
      </c>
      <c r="I61" s="86"/>
      <c r="J61" s="87"/>
      <c r="K61" s="88"/>
      <c r="L61" s="89"/>
      <c r="M61" s="90"/>
      <c r="N61" s="89"/>
      <c r="O61" s="90"/>
      <c r="P61" s="87"/>
      <c r="Q61" s="91">
        <f t="shared" ref="Q61" si="18">SUM(J61:P61)</f>
        <v>0</v>
      </c>
      <c r="R61" s="92">
        <f t="shared" ref="R61" si="19">SUM(Q61*F61)</f>
        <v>0</v>
      </c>
    </row>
    <row r="62" spans="1:18" x14ac:dyDescent="0.25">
      <c r="Q62" s="64">
        <f>SUM(Q7:Q59)</f>
        <v>0</v>
      </c>
      <c r="R62" s="65">
        <f>SUM(R7:R59)</f>
        <v>0</v>
      </c>
    </row>
  </sheetData>
  <sheetProtection algorithmName="SHA-512" hashValue="7jz0l4s8VpdK3iIxXF0gOtCvwdxZBg+zgG/DZBFmn7UqJsUHjAyPQw34lm/PJ3MWpfc+uibyob95B7QDkb72VA==" saltValue="x+blsESW3Suc797ELK6r2g==" spinCount="100000" sheet="1" objects="1" scenarios="1"/>
  <protectedRanges>
    <protectedRange sqref="I61:P61 I7:P15 I48:P59 I22:P30 I17:P20 I32:P46" name="Range1"/>
  </protectedRanges>
  <mergeCells count="18">
    <mergeCell ref="B1:O2"/>
    <mergeCell ref="P1:P2"/>
    <mergeCell ref="Q1:Q2"/>
    <mergeCell ref="R1:R2"/>
    <mergeCell ref="I3:I4"/>
    <mergeCell ref="Q3:Q4"/>
    <mergeCell ref="R3:R4"/>
    <mergeCell ref="A3:A61"/>
    <mergeCell ref="B3:B4"/>
    <mergeCell ref="D3:D4"/>
    <mergeCell ref="E3:E4"/>
    <mergeCell ref="F3:F4"/>
    <mergeCell ref="B47:P47"/>
    <mergeCell ref="B60:P60"/>
    <mergeCell ref="B6:P6"/>
    <mergeCell ref="B16:P16"/>
    <mergeCell ref="B21:P21"/>
    <mergeCell ref="B31:P31"/>
  </mergeCells>
  <conditionalFormatting sqref="B29">
    <cfRule type="duplicateValues" dxfId="16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FF032-5052-4C33-A881-FA39AFD10791}">
  <dimension ref="A1:R61"/>
  <sheetViews>
    <sheetView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B38" sqref="B38"/>
    </sheetView>
  </sheetViews>
  <sheetFormatPr defaultRowHeight="15" x14ac:dyDescent="0.25"/>
  <cols>
    <col min="2" max="2" width="24" style="104" customWidth="1"/>
    <col min="3" max="3" width="14.85546875" hidden="1" customWidth="1"/>
    <col min="4" max="4" width="14.85546875" style="95" hidden="1" customWidth="1"/>
    <col min="5" max="5" width="10" hidden="1" customWidth="1"/>
    <col min="6" max="6" width="10.140625" style="63" hidden="1" customWidth="1"/>
    <col min="7" max="7" width="10.140625" hidden="1" customWidth="1"/>
    <col min="8" max="8" width="9.140625" hidden="1" customWidth="1"/>
    <col min="18" max="18" width="11.7109375" customWidth="1"/>
  </cols>
  <sheetData>
    <row r="1" spans="1:18" ht="15" customHeight="1" x14ac:dyDescent="0.25">
      <c r="A1" s="1"/>
      <c r="B1" s="204" t="s">
        <v>135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26"/>
      <c r="Q1" s="200"/>
      <c r="R1" s="202"/>
    </row>
    <row r="2" spans="1:18" ht="15" customHeight="1" thickBot="1" x14ac:dyDescent="0.3">
      <c r="A2" s="80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27"/>
      <c r="Q2" s="201"/>
      <c r="R2" s="203"/>
    </row>
    <row r="3" spans="1:18" ht="15" customHeight="1" x14ac:dyDescent="0.25">
      <c r="A3" s="193" t="s">
        <v>93</v>
      </c>
      <c r="B3" s="222" t="s">
        <v>0</v>
      </c>
      <c r="C3" s="3" t="s">
        <v>1</v>
      </c>
      <c r="D3" s="214" t="s">
        <v>2</v>
      </c>
      <c r="E3" s="216" t="s">
        <v>3</v>
      </c>
      <c r="F3" s="218" t="s">
        <v>4</v>
      </c>
      <c r="G3" s="4" t="s">
        <v>5</v>
      </c>
      <c r="H3" s="4" t="s">
        <v>5</v>
      </c>
      <c r="I3" s="206" t="s">
        <v>6</v>
      </c>
      <c r="J3" s="5">
        <f>'Cover Sheet'!D5</f>
        <v>44296</v>
      </c>
      <c r="K3" s="5">
        <f t="shared" ref="K3:P3" si="0">J3+1</f>
        <v>44297</v>
      </c>
      <c r="L3" s="5">
        <f t="shared" si="0"/>
        <v>44298</v>
      </c>
      <c r="M3" s="5">
        <f t="shared" si="0"/>
        <v>44299</v>
      </c>
      <c r="N3" s="5">
        <f t="shared" si="0"/>
        <v>44300</v>
      </c>
      <c r="O3" s="5">
        <f t="shared" si="0"/>
        <v>44301</v>
      </c>
      <c r="P3" s="5">
        <f t="shared" si="0"/>
        <v>44302</v>
      </c>
      <c r="Q3" s="228" t="s">
        <v>7</v>
      </c>
      <c r="R3" s="230" t="s">
        <v>8</v>
      </c>
    </row>
    <row r="4" spans="1:18" ht="15" customHeight="1" thickBot="1" x14ac:dyDescent="0.3">
      <c r="A4" s="194"/>
      <c r="B4" s="223"/>
      <c r="C4" s="6" t="s">
        <v>9</v>
      </c>
      <c r="D4" s="215"/>
      <c r="E4" s="217"/>
      <c r="F4" s="219"/>
      <c r="G4" s="7" t="s">
        <v>10</v>
      </c>
      <c r="H4" s="7" t="s">
        <v>11</v>
      </c>
      <c r="I4" s="207"/>
      <c r="J4" s="113" t="str">
        <f>TEXT(J3,"ddd")</f>
        <v>Sat</v>
      </c>
      <c r="K4" s="113" t="str">
        <f t="shared" ref="K4:P4" si="1">TEXT(K3,"ddd")</f>
        <v>Sun</v>
      </c>
      <c r="L4" s="113" t="str">
        <f t="shared" si="1"/>
        <v>Mon</v>
      </c>
      <c r="M4" s="113" t="str">
        <f t="shared" si="1"/>
        <v>Tue</v>
      </c>
      <c r="N4" s="113" t="str">
        <f t="shared" si="1"/>
        <v>Wed</v>
      </c>
      <c r="O4" s="113" t="str">
        <f t="shared" si="1"/>
        <v>Thu</v>
      </c>
      <c r="P4" s="113" t="str">
        <f t="shared" si="1"/>
        <v>Fri</v>
      </c>
      <c r="Q4" s="229"/>
      <c r="R4" s="231"/>
    </row>
    <row r="5" spans="1:18" ht="15" hidden="1" customHeight="1" thickBot="1" x14ac:dyDescent="0.3">
      <c r="A5" s="194"/>
      <c r="B5" s="105"/>
      <c r="C5" s="105"/>
      <c r="D5" s="106"/>
      <c r="E5" s="107"/>
      <c r="F5" s="108"/>
      <c r="G5" s="109"/>
      <c r="H5" s="109"/>
      <c r="I5" s="8"/>
      <c r="J5" s="8"/>
      <c r="K5" s="8"/>
      <c r="L5" s="8"/>
      <c r="M5" s="8"/>
      <c r="N5" s="8"/>
      <c r="O5" s="8"/>
      <c r="P5" s="8"/>
      <c r="Q5" s="110"/>
      <c r="R5" s="111"/>
    </row>
    <row r="6" spans="1:18" ht="15" customHeight="1" thickBot="1" x14ac:dyDescent="0.3">
      <c r="A6" s="194"/>
      <c r="B6" s="209" t="s">
        <v>12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9"/>
      <c r="R6" s="10"/>
    </row>
    <row r="7" spans="1:18" ht="15" customHeight="1" x14ac:dyDescent="0.25">
      <c r="A7" s="194"/>
      <c r="B7" s="96" t="s">
        <v>64</v>
      </c>
      <c r="C7" s="11">
        <f>VLOOKUP(B7,'Data &amp; Table'!A3:G59,2,FALSE)</f>
        <v>5429872</v>
      </c>
      <c r="D7" s="11" t="str">
        <f>VLOOKUP(B7,Table1[],3,FALSE)</f>
        <v>72/4 oz</v>
      </c>
      <c r="E7" s="12" t="s">
        <v>22</v>
      </c>
      <c r="F7" s="13">
        <f t="shared" ref="F7" si="2">SUM(H7/G7)</f>
        <v>0.1497222222222222</v>
      </c>
      <c r="G7" s="14">
        <f>VLOOKUP(B7,Table1[],5,FALSE)</f>
        <v>72</v>
      </c>
      <c r="H7" s="15">
        <f>VLOOKUP(B7,Table1[],4,FALSE)</f>
        <v>10.78</v>
      </c>
      <c r="I7" s="16">
        <v>12</v>
      </c>
      <c r="J7" s="17"/>
      <c r="K7" s="18"/>
      <c r="L7" s="19"/>
      <c r="M7" s="20"/>
      <c r="N7" s="19"/>
      <c r="O7" s="20"/>
      <c r="P7" s="19"/>
      <c r="Q7" s="21">
        <f>SUM(J7:P7)</f>
        <v>0</v>
      </c>
      <c r="R7" s="22">
        <f>SUM(Q7*F7)</f>
        <v>0</v>
      </c>
    </row>
    <row r="8" spans="1:18" ht="15" hidden="1" customHeight="1" x14ac:dyDescent="0.25">
      <c r="A8" s="194"/>
      <c r="B8" s="97" t="s">
        <v>63</v>
      </c>
      <c r="C8" s="11">
        <f>VLOOKUP(B8,'Data &amp; Table'!A4:G60,2,FALSE)</f>
        <v>6777684</v>
      </c>
      <c r="D8" s="11" t="str">
        <f>VLOOKUP(B8,Table1[],3,FALSE)</f>
        <v>72/4 oz</v>
      </c>
      <c r="E8" s="12" t="s">
        <v>22</v>
      </c>
      <c r="F8" s="23">
        <f>SUM(H8/G8)</f>
        <v>0.17486111111111111</v>
      </c>
      <c r="G8" s="14">
        <f>VLOOKUP(B8,Table1[],5,FALSE)</f>
        <v>72</v>
      </c>
      <c r="H8" s="15">
        <f>VLOOKUP(B8,Table1[],4,FALSE)</f>
        <v>12.59</v>
      </c>
      <c r="I8" s="24"/>
      <c r="J8" s="25"/>
      <c r="K8" s="26"/>
      <c r="L8" s="27"/>
      <c r="M8" s="28"/>
      <c r="N8" s="27"/>
      <c r="O8" s="28"/>
      <c r="P8" s="27"/>
      <c r="Q8" s="29">
        <f t="shared" ref="Q8:Q15" si="3">SUM(J8:P8)</f>
        <v>0</v>
      </c>
      <c r="R8" s="30">
        <f t="shared" ref="R8:R15" si="4">SUM(Q8*F8)</f>
        <v>0</v>
      </c>
    </row>
    <row r="9" spans="1:18" ht="15" customHeight="1" x14ac:dyDescent="0.25">
      <c r="A9" s="194"/>
      <c r="B9" s="97" t="s">
        <v>49</v>
      </c>
      <c r="C9" s="11">
        <f>VLOOKUP(B9,'Data &amp; Table'!A5:G61,2,FALSE)</f>
        <v>26051</v>
      </c>
      <c r="D9" s="11" t="str">
        <f>VLOOKUP(B9,Table1[],3,FALSE)</f>
        <v>50 ct</v>
      </c>
      <c r="E9" s="12" t="s">
        <v>22</v>
      </c>
      <c r="F9" s="23">
        <f t="shared" ref="F9:F15" si="5">SUM(H9/G9)</f>
        <v>0.25</v>
      </c>
      <c r="G9" s="14">
        <f>VLOOKUP(B9,Table1[],5,FALSE)</f>
        <v>50</v>
      </c>
      <c r="H9" s="15">
        <f>VLOOKUP(B9,Table1[],4,FALSE)</f>
        <v>12.5</v>
      </c>
      <c r="I9" s="24">
        <v>3</v>
      </c>
      <c r="J9" s="25"/>
      <c r="K9" s="26"/>
      <c r="L9" s="27"/>
      <c r="M9" s="28"/>
      <c r="N9" s="27"/>
      <c r="O9" s="28"/>
      <c r="P9" s="27"/>
      <c r="Q9" s="29">
        <f t="shared" si="3"/>
        <v>0</v>
      </c>
      <c r="R9" s="30">
        <f t="shared" si="4"/>
        <v>0</v>
      </c>
    </row>
    <row r="10" spans="1:18" ht="15" customHeight="1" x14ac:dyDescent="0.25">
      <c r="A10" s="194"/>
      <c r="B10" s="97" t="s">
        <v>71</v>
      </c>
      <c r="C10" s="11">
        <f>VLOOKUP(B10,'Data &amp; Table'!A6:G62,2,FALSE)</f>
        <v>26068</v>
      </c>
      <c r="D10" s="11" t="str">
        <f>VLOOKUP(B10,Table1[],3,FALSE)</f>
        <v>50 ct</v>
      </c>
      <c r="E10" s="12" t="s">
        <v>22</v>
      </c>
      <c r="F10" s="23">
        <f t="shared" si="5"/>
        <v>0.24600000000000002</v>
      </c>
      <c r="G10" s="14">
        <f>VLOOKUP(B10,Table1[],5,FALSE)</f>
        <v>50</v>
      </c>
      <c r="H10" s="15">
        <f>VLOOKUP(B10,Table1[],4,FALSE)</f>
        <v>12.3</v>
      </c>
      <c r="I10" s="24">
        <v>2</v>
      </c>
      <c r="J10" s="25"/>
      <c r="K10" s="26"/>
      <c r="L10" s="27"/>
      <c r="M10" s="28"/>
      <c r="N10" s="27"/>
      <c r="O10" s="28"/>
      <c r="P10" s="27"/>
      <c r="Q10" s="29">
        <f t="shared" si="3"/>
        <v>0</v>
      </c>
      <c r="R10" s="30">
        <f t="shared" si="4"/>
        <v>0</v>
      </c>
    </row>
    <row r="11" spans="1:18" ht="15" customHeight="1" x14ac:dyDescent="0.25">
      <c r="A11" s="194"/>
      <c r="B11" s="97" t="s">
        <v>56</v>
      </c>
      <c r="C11" s="11">
        <f>VLOOKUP(B11,'Data &amp; Table'!A7:G63,2,FALSE)</f>
        <v>3598703</v>
      </c>
      <c r="D11" s="11" t="str">
        <f>VLOOKUP(B11,Table1[],3,FALSE)</f>
        <v>48/8 oz</v>
      </c>
      <c r="E11" s="12" t="s">
        <v>22</v>
      </c>
      <c r="F11" s="23">
        <f t="shared" si="5"/>
        <v>0.26041666666666669</v>
      </c>
      <c r="G11" s="14">
        <f>VLOOKUP(B11,Table1[],5,FALSE)</f>
        <v>48</v>
      </c>
      <c r="H11" s="15">
        <f>VLOOKUP(B11,Table1[],4,FALSE)</f>
        <v>12.5</v>
      </c>
      <c r="I11" s="24">
        <v>6</v>
      </c>
      <c r="J11" s="25"/>
      <c r="K11" s="26"/>
      <c r="L11" s="27"/>
      <c r="M11" s="28"/>
      <c r="N11" s="27"/>
      <c r="O11" s="28"/>
      <c r="P11" s="27"/>
      <c r="Q11" s="29">
        <f t="shared" si="3"/>
        <v>0</v>
      </c>
      <c r="R11" s="30">
        <f t="shared" si="4"/>
        <v>0</v>
      </c>
    </row>
    <row r="12" spans="1:18" ht="15" customHeight="1" thickBot="1" x14ac:dyDescent="0.3">
      <c r="A12" s="194"/>
      <c r="B12" s="98" t="s">
        <v>76</v>
      </c>
      <c r="C12" s="11">
        <f>VLOOKUP(B12,'Data &amp; Table'!A8:G64,2,FALSE)</f>
        <v>3598737</v>
      </c>
      <c r="D12" s="11" t="str">
        <f>VLOOKUP(B12,Table1[],3,FALSE)</f>
        <v>48/8 oz</v>
      </c>
      <c r="E12" s="12" t="s">
        <v>22</v>
      </c>
      <c r="F12" s="23">
        <f t="shared" si="5"/>
        <v>0.26041666666666669</v>
      </c>
      <c r="G12" s="14">
        <f>VLOOKUP(B12,Table1[],5,FALSE)</f>
        <v>48</v>
      </c>
      <c r="H12" s="15">
        <f>VLOOKUP(B12,Table1[],4,FALSE)</f>
        <v>12.5</v>
      </c>
      <c r="I12" s="24">
        <v>6</v>
      </c>
      <c r="J12" s="25"/>
      <c r="K12" s="26"/>
      <c r="L12" s="27"/>
      <c r="M12" s="28"/>
      <c r="N12" s="27"/>
      <c r="O12" s="28"/>
      <c r="P12" s="27"/>
      <c r="Q12" s="29">
        <f t="shared" si="3"/>
        <v>0</v>
      </c>
      <c r="R12" s="30">
        <f t="shared" si="4"/>
        <v>0</v>
      </c>
    </row>
    <row r="13" spans="1:18" ht="15" hidden="1" customHeight="1" x14ac:dyDescent="0.25">
      <c r="A13" s="194"/>
      <c r="B13" s="98" t="s">
        <v>58</v>
      </c>
      <c r="C13" s="11">
        <f>VLOOKUP(B13,'Data &amp; Table'!A9:G65,2,FALSE)</f>
        <v>1886316</v>
      </c>
      <c r="D13" s="11" t="str">
        <f>VLOOKUP(B13,Table1[],3,FALSE)</f>
        <v>6/28 ct</v>
      </c>
      <c r="E13" s="12" t="s">
        <v>22</v>
      </c>
      <c r="F13" s="23">
        <f t="shared" si="5"/>
        <v>0.10327380952380953</v>
      </c>
      <c r="G13" s="14">
        <f>VLOOKUP(B13,Table1[],5,FALSE)</f>
        <v>168</v>
      </c>
      <c r="H13" s="15">
        <f>VLOOKUP(B13,Table1[],4,FALSE)</f>
        <v>17.350000000000001</v>
      </c>
      <c r="I13" s="24"/>
      <c r="J13" s="25"/>
      <c r="K13" s="26"/>
      <c r="L13" s="27"/>
      <c r="M13" s="28"/>
      <c r="N13" s="27"/>
      <c r="O13" s="28"/>
      <c r="P13" s="27"/>
      <c r="Q13" s="29">
        <f t="shared" si="3"/>
        <v>0</v>
      </c>
      <c r="R13" s="30">
        <f t="shared" si="4"/>
        <v>0</v>
      </c>
    </row>
    <row r="14" spans="1:18" ht="15" hidden="1" customHeight="1" x14ac:dyDescent="0.25">
      <c r="A14" s="194"/>
      <c r="B14" s="98" t="s">
        <v>59</v>
      </c>
      <c r="C14" s="11">
        <f>VLOOKUP(B14,'Data &amp; Table'!A10:G66,2,FALSE)</f>
        <v>4716920</v>
      </c>
      <c r="D14" s="11" t="str">
        <f>VLOOKUP(B14,Table1[],3,FALSE)</f>
        <v>6/28 ct</v>
      </c>
      <c r="E14" s="12" t="s">
        <v>22</v>
      </c>
      <c r="F14" s="23">
        <f t="shared" si="5"/>
        <v>0.10886904761904762</v>
      </c>
      <c r="G14" s="14">
        <f>VLOOKUP(B14,Table1[],5,FALSE)</f>
        <v>168</v>
      </c>
      <c r="H14" s="15">
        <f>VLOOKUP(B14,Table1[],4,FALSE)</f>
        <v>18.29</v>
      </c>
      <c r="I14" s="24"/>
      <c r="J14" s="25"/>
      <c r="K14" s="26"/>
      <c r="L14" s="27"/>
      <c r="M14" s="28"/>
      <c r="N14" s="27"/>
      <c r="O14" s="28"/>
      <c r="P14" s="27"/>
      <c r="Q14" s="29">
        <f t="shared" si="3"/>
        <v>0</v>
      </c>
      <c r="R14" s="30">
        <f t="shared" si="4"/>
        <v>0</v>
      </c>
    </row>
    <row r="15" spans="1:18" ht="15" hidden="1" customHeight="1" thickBot="1" x14ac:dyDescent="0.3">
      <c r="A15" s="194"/>
      <c r="B15" s="98" t="s">
        <v>72</v>
      </c>
      <c r="C15" s="11">
        <f>VLOOKUP(B15,'Data &amp; Table'!A11:G67,2,FALSE)</f>
        <v>4046330</v>
      </c>
      <c r="D15" s="11" t="str">
        <f>VLOOKUP(B15,Table1[],3,FALSE)</f>
        <v>1000 ct</v>
      </c>
      <c r="E15" s="12" t="s">
        <v>22</v>
      </c>
      <c r="F15" s="23">
        <f t="shared" si="5"/>
        <v>3.8869999999999995E-2</v>
      </c>
      <c r="G15" s="14">
        <f>VLOOKUP(B15,Table1[],5,FALSE)</f>
        <v>1000</v>
      </c>
      <c r="H15" s="15">
        <f>VLOOKUP(B15,Table1[],4,FALSE)</f>
        <v>38.869999999999997</v>
      </c>
      <c r="I15" s="24"/>
      <c r="J15" s="25"/>
      <c r="K15" s="26"/>
      <c r="L15" s="27"/>
      <c r="M15" s="28"/>
      <c r="N15" s="27"/>
      <c r="O15" s="28"/>
      <c r="P15" s="27"/>
      <c r="Q15" s="29">
        <f t="shared" si="3"/>
        <v>0</v>
      </c>
      <c r="R15" s="30">
        <f t="shared" si="4"/>
        <v>0</v>
      </c>
    </row>
    <row r="16" spans="1:18" ht="15" customHeight="1" thickBot="1" x14ac:dyDescent="0.3">
      <c r="A16" s="194"/>
      <c r="B16" s="224" t="s">
        <v>13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9"/>
      <c r="R16" s="38"/>
    </row>
    <row r="17" spans="1:18" ht="15" hidden="1" customHeight="1" x14ac:dyDescent="0.25">
      <c r="A17" s="194"/>
      <c r="B17" s="79" t="s">
        <v>54</v>
      </c>
      <c r="C17" s="39">
        <f>VLOOKUP(B17,'Data &amp; Table'!A3:G59,2,FALSE)</f>
        <v>7913403</v>
      </c>
      <c r="D17" s="11" t="str">
        <f>VLOOKUP(B17,Table1[],3,FALSE)</f>
        <v>8/10 ct</v>
      </c>
      <c r="E17" s="39" t="s">
        <v>22</v>
      </c>
      <c r="F17" s="13">
        <f>SUM(H17/G17)</f>
        <v>6.3312499999999998</v>
      </c>
      <c r="G17" s="40">
        <f>VLOOKUP(B17,Table1[],5,FALSE)</f>
        <v>8</v>
      </c>
      <c r="H17" s="41">
        <f>VLOOKUP(B17,Table1[],4,FALSE)</f>
        <v>50.65</v>
      </c>
      <c r="I17" s="42"/>
      <c r="J17" s="17"/>
      <c r="K17" s="43"/>
      <c r="L17" s="19"/>
      <c r="M17" s="44"/>
      <c r="N17" s="19"/>
      <c r="O17" s="44"/>
      <c r="P17" s="19"/>
      <c r="Q17" s="29">
        <f t="shared" ref="Q17:Q19" si="6">SUM(J17:P17)</f>
        <v>0</v>
      </c>
      <c r="R17" s="22">
        <f t="shared" ref="R17:R20" si="7">SUM(Q17*F17)</f>
        <v>0</v>
      </c>
    </row>
    <row r="18" spans="1:18" ht="15" customHeight="1" thickBot="1" x14ac:dyDescent="0.3">
      <c r="A18" s="194"/>
      <c r="B18" s="79" t="s">
        <v>53</v>
      </c>
      <c r="C18" s="39">
        <f>VLOOKUP(B18,'Data &amp; Table'!A4:G60,2,FALSE)</f>
        <v>7887268</v>
      </c>
      <c r="D18" s="11" t="str">
        <f>VLOOKUP(B18,Table1[],3,FALSE)</f>
        <v>16/10 ct</v>
      </c>
      <c r="E18" s="39" t="s">
        <v>22</v>
      </c>
      <c r="F18" s="23">
        <f t="shared" ref="F18:F20" si="8">SUM(H18/G18)</f>
        <v>5.3875000000000002</v>
      </c>
      <c r="G18" s="40">
        <f>VLOOKUP(B18,Table1[],5,FALSE)</f>
        <v>16</v>
      </c>
      <c r="H18" s="41">
        <f>VLOOKUP(B18,Table1[],4,FALSE)</f>
        <v>86.2</v>
      </c>
      <c r="I18" s="45" t="s">
        <v>161</v>
      </c>
      <c r="J18" s="25"/>
      <c r="K18" s="46"/>
      <c r="L18" s="27"/>
      <c r="M18" s="47"/>
      <c r="N18" s="27"/>
      <c r="O18" s="47"/>
      <c r="P18" s="27"/>
      <c r="Q18" s="29">
        <f t="shared" si="6"/>
        <v>0</v>
      </c>
      <c r="R18" s="30">
        <f t="shared" si="7"/>
        <v>0</v>
      </c>
    </row>
    <row r="19" spans="1:18" ht="15" hidden="1" customHeight="1" x14ac:dyDescent="0.25">
      <c r="A19" s="194"/>
      <c r="B19" s="79" t="s">
        <v>77</v>
      </c>
      <c r="C19" s="39">
        <f>VLOOKUP(B19,'Data &amp; Table'!A5:G61,2,FALSE)</f>
        <v>2216045</v>
      </c>
      <c r="D19" s="11" t="str">
        <f>VLOOKUP(B19,Table1[],3,FALSE)</f>
        <v>2 ct</v>
      </c>
      <c r="E19" s="39" t="s">
        <v>22</v>
      </c>
      <c r="F19" s="23">
        <f t="shared" si="8"/>
        <v>34.340000000000003</v>
      </c>
      <c r="G19" s="40">
        <f>VLOOKUP(B19,Table1[],5,FALSE)</f>
        <v>2</v>
      </c>
      <c r="H19" s="41">
        <f>VLOOKUP(B19,Table1[],4,FALSE)</f>
        <v>68.680000000000007</v>
      </c>
      <c r="I19" s="45"/>
      <c r="J19" s="25"/>
      <c r="K19" s="46"/>
      <c r="L19" s="27"/>
      <c r="M19" s="47"/>
      <c r="N19" s="27"/>
      <c r="O19" s="47"/>
      <c r="P19" s="27"/>
      <c r="Q19" s="29">
        <f t="shared" si="6"/>
        <v>0</v>
      </c>
      <c r="R19" s="30">
        <f t="shared" si="7"/>
        <v>0</v>
      </c>
    </row>
    <row r="20" spans="1:18" ht="15" hidden="1" customHeight="1" thickBot="1" x14ac:dyDescent="0.3">
      <c r="A20" s="194"/>
      <c r="B20" s="79" t="s">
        <v>78</v>
      </c>
      <c r="C20" s="39">
        <f>VLOOKUP(B20,'Data &amp; Table'!A6:G62,2,FALSE)</f>
        <v>2843104</v>
      </c>
      <c r="D20" s="11" t="str">
        <f>VLOOKUP(B20,Table1[],3,FALSE)</f>
        <v>2 ct</v>
      </c>
      <c r="E20" s="39" t="s">
        <v>22</v>
      </c>
      <c r="F20" s="23">
        <f t="shared" si="8"/>
        <v>34.93</v>
      </c>
      <c r="G20" s="40">
        <f>VLOOKUP(B20,Table1[],5,FALSE)</f>
        <v>2</v>
      </c>
      <c r="H20" s="41">
        <f>VLOOKUP(B20,Table1[],4,FALSE)</f>
        <v>69.86</v>
      </c>
      <c r="I20" s="45"/>
      <c r="J20" s="25"/>
      <c r="K20" s="46"/>
      <c r="L20" s="27"/>
      <c r="M20" s="47"/>
      <c r="N20" s="27"/>
      <c r="O20" s="47"/>
      <c r="P20" s="27"/>
      <c r="Q20" s="29">
        <f t="shared" ref="Q20:Q45" si="9">SUM(J20:P20)</f>
        <v>0</v>
      </c>
      <c r="R20" s="30">
        <f t="shared" si="7"/>
        <v>0</v>
      </c>
    </row>
    <row r="21" spans="1:18" ht="15" customHeight="1" thickBot="1" x14ac:dyDescent="0.3">
      <c r="A21" s="194"/>
      <c r="B21" s="224" t="s">
        <v>79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9"/>
      <c r="R21" s="38"/>
    </row>
    <row r="22" spans="1:18" ht="15" customHeight="1" thickBot="1" x14ac:dyDescent="0.3">
      <c r="A22" s="194"/>
      <c r="B22" s="99" t="s">
        <v>62</v>
      </c>
      <c r="C22" s="50">
        <f>VLOOKUP(B22,'Data &amp; Table'!A3:G59,2,FALSE)</f>
        <v>7076126</v>
      </c>
      <c r="D22" s="93" t="str">
        <f>VLOOKUP(B22,Table1[],3,FALSE)</f>
        <v>72/4 oz</v>
      </c>
      <c r="E22" s="50" t="s">
        <v>22</v>
      </c>
      <c r="F22" s="51">
        <f>SUM(H22/G22)</f>
        <v>0.28611111111111115</v>
      </c>
      <c r="G22" s="52">
        <f>VLOOKUP(B22,Table1[],5,FALSE)</f>
        <v>72</v>
      </c>
      <c r="H22" s="53">
        <f>VLOOKUP(B22,Table1[],4,FALSE)</f>
        <v>20.6</v>
      </c>
      <c r="I22" s="42">
        <v>2</v>
      </c>
      <c r="J22" s="19"/>
      <c r="K22" s="44"/>
      <c r="L22" s="19"/>
      <c r="M22" s="44"/>
      <c r="N22" s="19"/>
      <c r="O22" s="44"/>
      <c r="P22" s="19"/>
      <c r="Q22" s="21">
        <f t="shared" si="9"/>
        <v>0</v>
      </c>
      <c r="R22" s="22">
        <f t="shared" ref="R22:R30" si="10">SUM(Q22*F22)</f>
        <v>0</v>
      </c>
    </row>
    <row r="23" spans="1:18" ht="15" hidden="1" customHeight="1" x14ac:dyDescent="0.25">
      <c r="A23" s="194"/>
      <c r="B23" s="100" t="s">
        <v>26</v>
      </c>
      <c r="C23" s="50">
        <f>VLOOKUP(B23,'Data &amp; Table'!A4:G60,2,FALSE)</f>
        <v>0</v>
      </c>
      <c r="D23" s="93" t="str">
        <f>VLOOKUP(B23,Table1[],3,FALSE)</f>
        <v>1 ea</v>
      </c>
      <c r="E23" s="50" t="s">
        <v>22</v>
      </c>
      <c r="F23" s="54">
        <f t="shared" ref="F23:F30" si="11">SUM(H23/G23)</f>
        <v>2.31</v>
      </c>
      <c r="G23" s="52">
        <f>VLOOKUP(B23,Table1[],5,FALSE)</f>
        <v>1</v>
      </c>
      <c r="H23" s="53">
        <f>VLOOKUP(B23,Table1[],4,FALSE)</f>
        <v>2.31</v>
      </c>
      <c r="I23" s="45"/>
      <c r="J23" s="27"/>
      <c r="K23" s="47"/>
      <c r="L23" s="27"/>
      <c r="M23" s="47"/>
      <c r="N23" s="27"/>
      <c r="O23" s="47"/>
      <c r="P23" s="27"/>
      <c r="Q23" s="29">
        <f t="shared" si="9"/>
        <v>0</v>
      </c>
      <c r="R23" s="30">
        <f t="shared" si="10"/>
        <v>0</v>
      </c>
    </row>
    <row r="24" spans="1:18" ht="15" hidden="1" customHeight="1" x14ac:dyDescent="0.25">
      <c r="A24" s="194"/>
      <c r="B24" s="97" t="s">
        <v>36</v>
      </c>
      <c r="C24" s="50">
        <f>VLOOKUP(B24,'Data &amp; Table'!A5:G61,2,FALSE)</f>
        <v>3412410</v>
      </c>
      <c r="D24" s="93" t="str">
        <f>VLOOKUP(B24,Table1[],3,FALSE)</f>
        <v>48 ct</v>
      </c>
      <c r="E24" s="50" t="s">
        <v>22</v>
      </c>
      <c r="F24" s="54">
        <f t="shared" si="11"/>
        <v>0.32645833333333335</v>
      </c>
      <c r="G24" s="52">
        <f>VLOOKUP(B24,Table1[],5,FALSE)</f>
        <v>48</v>
      </c>
      <c r="H24" s="53">
        <f>VLOOKUP(B24,Table1[],4,FALSE)</f>
        <v>15.67</v>
      </c>
      <c r="I24" s="45"/>
      <c r="J24" s="27"/>
      <c r="K24" s="47"/>
      <c r="L24" s="27"/>
      <c r="M24" s="47"/>
      <c r="N24" s="27"/>
      <c r="O24" s="47"/>
      <c r="P24" s="27"/>
      <c r="Q24" s="29">
        <f t="shared" si="9"/>
        <v>0</v>
      </c>
      <c r="R24" s="30">
        <f t="shared" si="10"/>
        <v>0</v>
      </c>
    </row>
    <row r="25" spans="1:18" ht="15" hidden="1" customHeight="1" x14ac:dyDescent="0.25">
      <c r="A25" s="194"/>
      <c r="B25" s="101" t="s">
        <v>68</v>
      </c>
      <c r="C25" s="50">
        <f>VLOOKUP(B25,'Data &amp; Table'!A6:G62,2,FALSE)</f>
        <v>6216725</v>
      </c>
      <c r="D25" s="93" t="str">
        <f>VLOOKUP(B25,Table1[],3,FALSE)</f>
        <v>48 ct</v>
      </c>
      <c r="E25" s="50" t="s">
        <v>22</v>
      </c>
      <c r="F25" s="54">
        <f t="shared" si="11"/>
        <v>0.36791666666666667</v>
      </c>
      <c r="G25" s="52">
        <f>VLOOKUP(B25,Table1[],5,FALSE)</f>
        <v>48</v>
      </c>
      <c r="H25" s="53">
        <f>VLOOKUP(B25,Table1[],4,FALSE)</f>
        <v>17.66</v>
      </c>
      <c r="I25" s="45"/>
      <c r="J25" s="27"/>
      <c r="K25" s="47"/>
      <c r="L25" s="27"/>
      <c r="M25" s="47"/>
      <c r="N25" s="27"/>
      <c r="O25" s="47"/>
      <c r="P25" s="27"/>
      <c r="Q25" s="29">
        <f t="shared" si="9"/>
        <v>0</v>
      </c>
      <c r="R25" s="30">
        <f t="shared" si="10"/>
        <v>0</v>
      </c>
    </row>
    <row r="26" spans="1:18" ht="15" hidden="1" customHeight="1" x14ac:dyDescent="0.25">
      <c r="A26" s="194"/>
      <c r="B26" s="101" t="s">
        <v>70</v>
      </c>
      <c r="C26" s="50">
        <f>VLOOKUP(B26,'Data &amp; Table'!A7:G63,2,FALSE)</f>
        <v>6216709</v>
      </c>
      <c r="D26" s="93" t="str">
        <f>VLOOKUP(B26,Table1[],3,FALSE)</f>
        <v>48 ct</v>
      </c>
      <c r="E26" s="50" t="s">
        <v>22</v>
      </c>
      <c r="F26" s="54">
        <f t="shared" si="11"/>
        <v>0.36791666666666667</v>
      </c>
      <c r="G26" s="52">
        <f>VLOOKUP(B26,Table1[],5,FALSE)</f>
        <v>48</v>
      </c>
      <c r="H26" s="53">
        <f>VLOOKUP(B26,Table1[],4,FALSE)</f>
        <v>17.66</v>
      </c>
      <c r="I26" s="45"/>
      <c r="J26" s="27"/>
      <c r="K26" s="47"/>
      <c r="L26" s="27"/>
      <c r="M26" s="47"/>
      <c r="N26" s="27"/>
      <c r="O26" s="47"/>
      <c r="P26" s="27"/>
      <c r="Q26" s="29">
        <f t="shared" si="9"/>
        <v>0</v>
      </c>
      <c r="R26" s="30">
        <f t="shared" si="10"/>
        <v>0</v>
      </c>
    </row>
    <row r="27" spans="1:18" ht="15" hidden="1" customHeight="1" x14ac:dyDescent="0.25">
      <c r="A27" s="194"/>
      <c r="B27" s="101" t="s">
        <v>69</v>
      </c>
      <c r="C27" s="50">
        <f>VLOOKUP(B27,'Data &amp; Table'!A8:G64,2,FALSE)</f>
        <v>0</v>
      </c>
      <c r="D27" s="93">
        <f>VLOOKUP(B27,Table1[],3,FALSE)</f>
        <v>0</v>
      </c>
      <c r="E27" s="50" t="s">
        <v>22</v>
      </c>
      <c r="F27" s="54">
        <f t="shared" si="11"/>
        <v>0.19</v>
      </c>
      <c r="G27" s="52">
        <f>VLOOKUP(B27,Table1[],5,FALSE)</f>
        <v>1</v>
      </c>
      <c r="H27" s="53">
        <f>VLOOKUP(B27,Table1[],4,FALSE)</f>
        <v>0.19</v>
      </c>
      <c r="I27" s="45"/>
      <c r="J27" s="27"/>
      <c r="K27" s="47"/>
      <c r="L27" s="27"/>
      <c r="M27" s="47"/>
      <c r="N27" s="27"/>
      <c r="O27" s="47"/>
      <c r="P27" s="27"/>
      <c r="Q27" s="29">
        <f t="shared" si="9"/>
        <v>0</v>
      </c>
      <c r="R27" s="30">
        <f t="shared" si="10"/>
        <v>0</v>
      </c>
    </row>
    <row r="28" spans="1:18" ht="15" hidden="1" customHeight="1" x14ac:dyDescent="0.25">
      <c r="A28" s="194"/>
      <c r="B28" s="102" t="s">
        <v>43</v>
      </c>
      <c r="C28" s="50">
        <f>VLOOKUP(B28,'Data &amp; Table'!A9:G65,2,FALSE)</f>
        <v>1666163</v>
      </c>
      <c r="D28" s="93" t="str">
        <f>VLOOKUP(B28,Table1[],3,FALSE)</f>
        <v>48 ct</v>
      </c>
      <c r="E28" s="50" t="s">
        <v>22</v>
      </c>
      <c r="F28" s="54">
        <f t="shared" si="11"/>
        <v>0.31708333333333333</v>
      </c>
      <c r="G28" s="52">
        <f>VLOOKUP(B28,Table1[],5,FALSE)</f>
        <v>48</v>
      </c>
      <c r="H28" s="53">
        <f>VLOOKUP(B28,Table1[],4,FALSE)</f>
        <v>15.22</v>
      </c>
      <c r="I28" s="45"/>
      <c r="J28" s="27"/>
      <c r="K28" s="47"/>
      <c r="L28" s="27"/>
      <c r="M28" s="47"/>
      <c r="N28" s="27"/>
      <c r="O28" s="47"/>
      <c r="P28" s="27"/>
      <c r="Q28" s="29">
        <f t="shared" si="9"/>
        <v>0</v>
      </c>
      <c r="R28" s="30">
        <f t="shared" si="10"/>
        <v>0</v>
      </c>
    </row>
    <row r="29" spans="1:18" ht="15" hidden="1" customHeight="1" x14ac:dyDescent="0.25">
      <c r="A29" s="194"/>
      <c r="B29" s="101" t="s">
        <v>47</v>
      </c>
      <c r="C29" s="50">
        <f>VLOOKUP(B29,'Data &amp; Table'!A10:G66,2,FALSE)</f>
        <v>0</v>
      </c>
      <c r="D29" s="93">
        <f>VLOOKUP(B29,Table1[],3,FALSE)</f>
        <v>0</v>
      </c>
      <c r="E29" s="50" t="s">
        <v>22</v>
      </c>
      <c r="F29" s="54">
        <f t="shared" si="11"/>
        <v>0.8</v>
      </c>
      <c r="G29" s="52">
        <f>VLOOKUP(B29,Table1[],5,FALSE)</f>
        <v>1</v>
      </c>
      <c r="H29" s="53">
        <f>VLOOKUP(B29,Table1[],4,FALSE)</f>
        <v>0.8</v>
      </c>
      <c r="I29" s="45"/>
      <c r="J29" s="27"/>
      <c r="K29" s="47"/>
      <c r="L29" s="27"/>
      <c r="M29" s="47"/>
      <c r="N29" s="27"/>
      <c r="O29" s="47"/>
      <c r="P29" s="27"/>
      <c r="Q29" s="29">
        <f t="shared" si="9"/>
        <v>0</v>
      </c>
      <c r="R29" s="30">
        <f t="shared" si="10"/>
        <v>0</v>
      </c>
    </row>
    <row r="30" spans="1:18" ht="15" hidden="1" customHeight="1" thickBot="1" x14ac:dyDescent="0.3">
      <c r="A30" s="194"/>
      <c r="B30" s="102" t="s">
        <v>48</v>
      </c>
      <c r="C30" s="50">
        <f>VLOOKUP(B30,'Data &amp; Table'!A11:G67,2,FALSE)</f>
        <v>8759060</v>
      </c>
      <c r="D30" s="93" t="str">
        <f>VLOOKUP(B30,Table1[],3,FALSE)</f>
        <v>48 ct</v>
      </c>
      <c r="E30" s="50" t="s">
        <v>22</v>
      </c>
      <c r="F30" s="54">
        <f t="shared" si="11"/>
        <v>0.30437500000000001</v>
      </c>
      <c r="G30" s="52">
        <f>VLOOKUP(B30,Table1[],5,FALSE)</f>
        <v>48</v>
      </c>
      <c r="H30" s="53">
        <f>VLOOKUP(B30,Table1[],4,FALSE)</f>
        <v>14.61</v>
      </c>
      <c r="I30" s="45"/>
      <c r="J30" s="27"/>
      <c r="K30" s="47"/>
      <c r="L30" s="27"/>
      <c r="M30" s="47"/>
      <c r="N30" s="27"/>
      <c r="O30" s="47"/>
      <c r="P30" s="27"/>
      <c r="Q30" s="29">
        <f t="shared" si="9"/>
        <v>0</v>
      </c>
      <c r="R30" s="30">
        <f t="shared" si="10"/>
        <v>0</v>
      </c>
    </row>
    <row r="31" spans="1:18" ht="15" customHeight="1" thickBot="1" x14ac:dyDescent="0.3">
      <c r="A31" s="194"/>
      <c r="B31" s="224" t="s">
        <v>14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9"/>
      <c r="R31" s="38"/>
    </row>
    <row r="32" spans="1:18" ht="15" customHeight="1" x14ac:dyDescent="0.25">
      <c r="A32" s="194"/>
      <c r="B32" s="102" t="s">
        <v>75</v>
      </c>
      <c r="C32" s="50">
        <f>VLOOKUP(B32,Table1[],2,FALSE)</f>
        <v>8328668</v>
      </c>
      <c r="D32" s="93" t="str">
        <f>VLOOKUP(B32,Table1[],3,FALSE)</f>
        <v>384 ct</v>
      </c>
      <c r="E32" s="50" t="s">
        <v>22</v>
      </c>
      <c r="F32" s="51">
        <f>SUM(H32/G32)</f>
        <v>3.3385416666666667E-2</v>
      </c>
      <c r="G32" s="56">
        <f>VLOOKUP(B32,Table1[],5,FALSE)</f>
        <v>384</v>
      </c>
      <c r="H32" s="53">
        <f>VLOOKUP(B32,Table1[],4,FALSE)</f>
        <v>12.82</v>
      </c>
      <c r="I32" s="42">
        <v>10</v>
      </c>
      <c r="J32" s="19"/>
      <c r="K32" s="44"/>
      <c r="L32" s="19"/>
      <c r="M32" s="44"/>
      <c r="N32" s="19"/>
      <c r="O32" s="44"/>
      <c r="P32" s="19"/>
      <c r="Q32" s="21">
        <f t="shared" si="9"/>
        <v>0</v>
      </c>
      <c r="R32" s="22">
        <f>SUM(Q32*F32)</f>
        <v>0</v>
      </c>
    </row>
    <row r="33" spans="1:18" ht="15" hidden="1" customHeight="1" x14ac:dyDescent="0.25">
      <c r="A33" s="194"/>
      <c r="B33" s="102" t="s">
        <v>65</v>
      </c>
      <c r="C33" s="50">
        <f>VLOOKUP(B33,Table1[],2,FALSE)</f>
        <v>4053468</v>
      </c>
      <c r="D33" s="93" t="str">
        <f>VLOOKUP(B33,Table1[],3,FALSE)</f>
        <v>20/50 ct</v>
      </c>
      <c r="E33" s="50" t="s">
        <v>22</v>
      </c>
      <c r="F33" s="54">
        <f t="shared" ref="F33:F45" si="12">SUM(H33/G33)</f>
        <v>4.0600000000000004E-2</v>
      </c>
      <c r="G33" s="56">
        <f>VLOOKUP(B33,Table1[],5,FALSE)</f>
        <v>1000</v>
      </c>
      <c r="H33" s="53">
        <f>VLOOKUP(B33,Table1[],4,FALSE)</f>
        <v>40.6</v>
      </c>
      <c r="I33" s="45"/>
      <c r="J33" s="27"/>
      <c r="K33" s="47"/>
      <c r="L33" s="27"/>
      <c r="M33" s="47"/>
      <c r="N33" s="27"/>
      <c r="O33" s="47"/>
      <c r="P33" s="27"/>
      <c r="Q33" s="29">
        <f t="shared" si="9"/>
        <v>0</v>
      </c>
      <c r="R33" s="30">
        <f t="shared" ref="R33:R45" si="13">SUM(Q33*F33)</f>
        <v>0</v>
      </c>
    </row>
    <row r="34" spans="1:18" ht="15" hidden="1" customHeight="1" x14ac:dyDescent="0.25">
      <c r="A34" s="194"/>
      <c r="B34" s="102" t="s">
        <v>50</v>
      </c>
      <c r="C34" s="50">
        <f>VLOOKUP(B34,Table1[],2,FALSE)</f>
        <v>4695292</v>
      </c>
      <c r="D34" s="93" t="str">
        <f>VLOOKUP(B34,Table1[],3,FALSE)</f>
        <v>6/50 ct</v>
      </c>
      <c r="E34" s="50" t="s">
        <v>22</v>
      </c>
      <c r="F34" s="54">
        <f t="shared" si="12"/>
        <v>9.5966666666666658E-2</v>
      </c>
      <c r="G34" s="56">
        <f>VLOOKUP(B34,Table1[],5,FALSE)</f>
        <v>300</v>
      </c>
      <c r="H34" s="53">
        <f>VLOOKUP(B34,Table1[],4,FALSE)</f>
        <v>28.79</v>
      </c>
      <c r="I34" s="45"/>
      <c r="J34" s="27"/>
      <c r="K34" s="47"/>
      <c r="L34" s="27"/>
      <c r="M34" s="47"/>
      <c r="N34" s="27"/>
      <c r="O34" s="47"/>
      <c r="P34" s="27"/>
      <c r="Q34" s="29">
        <f t="shared" si="9"/>
        <v>0</v>
      </c>
      <c r="R34" s="30">
        <f t="shared" si="13"/>
        <v>0</v>
      </c>
    </row>
    <row r="35" spans="1:18" ht="15" hidden="1" customHeight="1" x14ac:dyDescent="0.25">
      <c r="A35" s="194"/>
      <c r="B35" s="102" t="s">
        <v>60</v>
      </c>
      <c r="C35" s="50">
        <f>VLOOKUP(B35,Table1[],2,FALSE)</f>
        <v>6937445</v>
      </c>
      <c r="D35" s="93" t="str">
        <f>VLOOKUP(B35,Table1[],3,FALSE)</f>
        <v>200 ct</v>
      </c>
      <c r="E35" s="50" t="s">
        <v>22</v>
      </c>
      <c r="F35" s="54">
        <f t="shared" si="12"/>
        <v>7.4400000000000008E-2</v>
      </c>
      <c r="G35" s="56">
        <f>VLOOKUP(B35,Table1[],5,FALSE)</f>
        <v>200</v>
      </c>
      <c r="H35" s="53">
        <f>VLOOKUP(B35,Table1[],4,FALSE)</f>
        <v>14.88</v>
      </c>
      <c r="I35" s="45"/>
      <c r="J35" s="27"/>
      <c r="K35" s="47"/>
      <c r="L35" s="27"/>
      <c r="M35" s="47"/>
      <c r="N35" s="27"/>
      <c r="O35" s="47"/>
      <c r="P35" s="27"/>
      <c r="Q35" s="29">
        <f t="shared" si="9"/>
        <v>0</v>
      </c>
      <c r="R35" s="30">
        <f t="shared" si="13"/>
        <v>0</v>
      </c>
    </row>
    <row r="36" spans="1:18" ht="15" hidden="1" customHeight="1" x14ac:dyDescent="0.25">
      <c r="A36" s="194"/>
      <c r="B36" s="102" t="s">
        <v>61</v>
      </c>
      <c r="C36" s="50">
        <f>VLOOKUP(B36,Table1[],2,FALSE)</f>
        <v>4136768</v>
      </c>
      <c r="D36" s="93" t="str">
        <f>VLOOKUP(B36,Table1[],3,FALSE)</f>
        <v>1000 ct</v>
      </c>
      <c r="E36" s="50" t="s">
        <v>22</v>
      </c>
      <c r="F36" s="54">
        <f t="shared" si="12"/>
        <v>2.3809999999999998E-2</v>
      </c>
      <c r="G36" s="56">
        <f>VLOOKUP(B36,Table1[],5,FALSE)</f>
        <v>1000</v>
      </c>
      <c r="H36" s="53">
        <f>VLOOKUP(B36,Table1[],4,FALSE)</f>
        <v>23.81</v>
      </c>
      <c r="I36" s="45"/>
      <c r="J36" s="27"/>
      <c r="K36" s="47"/>
      <c r="L36" s="27"/>
      <c r="M36" s="47"/>
      <c r="N36" s="27"/>
      <c r="O36" s="47"/>
      <c r="P36" s="27"/>
      <c r="Q36" s="29">
        <f t="shared" si="9"/>
        <v>0</v>
      </c>
      <c r="R36" s="30">
        <f t="shared" si="13"/>
        <v>0</v>
      </c>
    </row>
    <row r="37" spans="1:18" ht="15" hidden="1" customHeight="1" x14ac:dyDescent="0.25">
      <c r="A37" s="194"/>
      <c r="B37" s="102" t="s">
        <v>80</v>
      </c>
      <c r="C37" s="50">
        <f>VLOOKUP(B37,Table1[],2,FALSE)</f>
        <v>7087133</v>
      </c>
      <c r="D37" s="93" t="str">
        <f>VLOOKUP(B37,Table1[],3,FALSE)</f>
        <v>200 ct</v>
      </c>
      <c r="E37" s="50" t="s">
        <v>22</v>
      </c>
      <c r="F37" s="54">
        <f t="shared" si="12"/>
        <v>0.17019999999999999</v>
      </c>
      <c r="G37" s="56">
        <f>VLOOKUP(B37,Table1[],5,FALSE)</f>
        <v>200</v>
      </c>
      <c r="H37" s="53">
        <f>VLOOKUP(B37,Table1[],4,FALSE)</f>
        <v>34.04</v>
      </c>
      <c r="I37" s="45"/>
      <c r="J37" s="27"/>
      <c r="K37" s="47"/>
      <c r="L37" s="27"/>
      <c r="M37" s="47"/>
      <c r="N37" s="27"/>
      <c r="O37" s="47"/>
      <c r="P37" s="27"/>
      <c r="Q37" s="29">
        <f t="shared" si="9"/>
        <v>0</v>
      </c>
      <c r="R37" s="30">
        <f t="shared" si="13"/>
        <v>0</v>
      </c>
    </row>
    <row r="38" spans="1:18" ht="15" customHeight="1" x14ac:dyDescent="0.25">
      <c r="A38" s="194"/>
      <c r="B38" s="102" t="s">
        <v>81</v>
      </c>
      <c r="C38" s="50">
        <f>VLOOKUP(B38,Table1[],2,FALSE)</f>
        <v>4879710</v>
      </c>
      <c r="D38" s="93" t="str">
        <f>VLOOKUP(B38,Table1[],3,FALSE)</f>
        <v>2000 ct</v>
      </c>
      <c r="E38" s="50" t="s">
        <v>22</v>
      </c>
      <c r="F38" s="54">
        <f t="shared" si="12"/>
        <v>6.13E-3</v>
      </c>
      <c r="G38" s="56">
        <f>VLOOKUP(B38,Table1[],5,FALSE)</f>
        <v>2000</v>
      </c>
      <c r="H38" s="53">
        <f>VLOOKUP(B38,Table1[],4,FALSE)</f>
        <v>12.26</v>
      </c>
      <c r="I38" s="45">
        <v>20</v>
      </c>
      <c r="J38" s="27"/>
      <c r="K38" s="47"/>
      <c r="L38" s="27"/>
      <c r="M38" s="47"/>
      <c r="N38" s="27"/>
      <c r="O38" s="47"/>
      <c r="P38" s="27"/>
      <c r="Q38" s="29">
        <f t="shared" si="9"/>
        <v>0</v>
      </c>
      <c r="R38" s="30">
        <f t="shared" si="13"/>
        <v>0</v>
      </c>
    </row>
    <row r="39" spans="1:18" ht="15" hidden="1" customHeight="1" x14ac:dyDescent="0.25">
      <c r="A39" s="194"/>
      <c r="B39" s="102" t="s">
        <v>82</v>
      </c>
      <c r="C39" s="50">
        <f>VLOOKUP(B39,Table1[],2,FALSE)</f>
        <v>6735138</v>
      </c>
      <c r="D39" s="93" t="str">
        <f>VLOOKUP(B39,Table1[],3,FALSE)</f>
        <v>200 ct</v>
      </c>
      <c r="E39" s="50" t="s">
        <v>22</v>
      </c>
      <c r="F39" s="54">
        <f t="shared" si="12"/>
        <v>6.9749999999999993E-2</v>
      </c>
      <c r="G39" s="56">
        <f>VLOOKUP(B39,Table1[],5,FALSE)</f>
        <v>200</v>
      </c>
      <c r="H39" s="53">
        <f>VLOOKUP(B39,Table1[],4,FALSE)</f>
        <v>13.95</v>
      </c>
      <c r="I39" s="45"/>
      <c r="J39" s="27"/>
      <c r="K39" s="47"/>
      <c r="L39" s="27"/>
      <c r="M39" s="47"/>
      <c r="N39" s="27"/>
      <c r="O39" s="47"/>
      <c r="P39" s="27"/>
      <c r="Q39" s="29">
        <f t="shared" si="9"/>
        <v>0</v>
      </c>
      <c r="R39" s="30">
        <f t="shared" si="13"/>
        <v>0</v>
      </c>
    </row>
    <row r="40" spans="1:18" ht="15" hidden="1" customHeight="1" x14ac:dyDescent="0.25">
      <c r="A40" s="194"/>
      <c r="B40" s="102" t="s">
        <v>83</v>
      </c>
      <c r="C40" s="50">
        <f>VLOOKUP(B40,Table1[],2,FALSE)</f>
        <v>6631347</v>
      </c>
      <c r="D40" s="93" t="str">
        <f>VLOOKUP(B40,Table1[],3,FALSE)</f>
        <v>600 ct</v>
      </c>
      <c r="E40" s="50" t="s">
        <v>22</v>
      </c>
      <c r="F40" s="54">
        <f t="shared" si="12"/>
        <v>3.3849999999999998E-2</v>
      </c>
      <c r="G40" s="56">
        <f>VLOOKUP(B40,Table1[],5,FALSE)</f>
        <v>600</v>
      </c>
      <c r="H40" s="53">
        <f>VLOOKUP(B40,Table1[],4,FALSE)</f>
        <v>20.309999999999999</v>
      </c>
      <c r="I40" s="45"/>
      <c r="J40" s="27"/>
      <c r="K40" s="47"/>
      <c r="L40" s="27"/>
      <c r="M40" s="47"/>
      <c r="N40" s="27"/>
      <c r="O40" s="47"/>
      <c r="P40" s="27"/>
      <c r="Q40" s="29">
        <f t="shared" si="9"/>
        <v>0</v>
      </c>
      <c r="R40" s="30">
        <f t="shared" si="13"/>
        <v>0</v>
      </c>
    </row>
    <row r="41" spans="1:18" ht="15" hidden="1" customHeight="1" x14ac:dyDescent="0.25">
      <c r="A41" s="194"/>
      <c r="B41" s="102" t="s">
        <v>84</v>
      </c>
      <c r="C41" s="50">
        <f>VLOOKUP(B41,Table1[],2,FALSE)</f>
        <v>4394417</v>
      </c>
      <c r="D41" s="93" t="str">
        <f>VLOOKUP(B41,Table1[],3,FALSE)</f>
        <v>500 ct</v>
      </c>
      <c r="E41" s="50" t="s">
        <v>22</v>
      </c>
      <c r="F41" s="54">
        <f t="shared" si="12"/>
        <v>1.8460000000000001E-2</v>
      </c>
      <c r="G41" s="56">
        <f>VLOOKUP(B41,Table1[],5,FALSE)</f>
        <v>500</v>
      </c>
      <c r="H41" s="53">
        <f>VLOOKUP(B41,Table1[],4,FALSE)</f>
        <v>9.23</v>
      </c>
      <c r="I41" s="45"/>
      <c r="J41" s="27"/>
      <c r="K41" s="47"/>
      <c r="L41" s="27"/>
      <c r="M41" s="47"/>
      <c r="N41" s="27"/>
      <c r="O41" s="47"/>
      <c r="P41" s="27"/>
      <c r="Q41" s="29">
        <f t="shared" si="9"/>
        <v>0</v>
      </c>
      <c r="R41" s="30">
        <f t="shared" si="13"/>
        <v>0</v>
      </c>
    </row>
    <row r="42" spans="1:18" ht="15" customHeight="1" x14ac:dyDescent="0.25">
      <c r="A42" s="194"/>
      <c r="B42" s="102" t="s">
        <v>85</v>
      </c>
      <c r="C42" s="50">
        <f>VLOOKUP(B42,Table1[],2,FALSE)</f>
        <v>210417</v>
      </c>
      <c r="D42" s="93" t="str">
        <f>VLOOKUP(B42,Table1[],3,FALSE)</f>
        <v>3/1000 ct</v>
      </c>
      <c r="E42" s="50" t="s">
        <v>22</v>
      </c>
      <c r="F42" s="54">
        <f t="shared" si="12"/>
        <v>1.04E-2</v>
      </c>
      <c r="G42" s="56">
        <f>VLOOKUP(B42,Table1[],5,FALSE)</f>
        <v>1000</v>
      </c>
      <c r="H42" s="53">
        <f>VLOOKUP(B42,Table1[],4,FALSE)</f>
        <v>10.4</v>
      </c>
      <c r="I42" s="45">
        <v>20</v>
      </c>
      <c r="J42" s="27"/>
      <c r="K42" s="47"/>
      <c r="L42" s="27"/>
      <c r="M42" s="47"/>
      <c r="N42" s="27"/>
      <c r="O42" s="47"/>
      <c r="P42" s="27"/>
      <c r="Q42" s="29">
        <f t="shared" si="9"/>
        <v>0</v>
      </c>
      <c r="R42" s="30">
        <f t="shared" si="13"/>
        <v>0</v>
      </c>
    </row>
    <row r="43" spans="1:18" ht="15" customHeight="1" x14ac:dyDescent="0.25">
      <c r="A43" s="194"/>
      <c r="B43" s="102" t="s">
        <v>86</v>
      </c>
      <c r="C43" s="50">
        <f>VLOOKUP(B43,Table1[],2,FALSE)</f>
        <v>210447</v>
      </c>
      <c r="D43" s="93" t="str">
        <f>VLOOKUP(B43,Table1[],3,FALSE)</f>
        <v>3/1000 ct</v>
      </c>
      <c r="E43" s="50" t="s">
        <v>22</v>
      </c>
      <c r="F43" s="54">
        <f t="shared" si="12"/>
        <v>6.7400000000000003E-3</v>
      </c>
      <c r="G43" s="56">
        <f>VLOOKUP(B43,Table1[],5,FALSE)</f>
        <v>1000</v>
      </c>
      <c r="H43" s="53">
        <f>VLOOKUP(B43,Table1[],4,FALSE)</f>
        <v>6.74</v>
      </c>
      <c r="I43" s="45">
        <v>20</v>
      </c>
      <c r="J43" s="34"/>
      <c r="K43" s="49"/>
      <c r="L43" s="34"/>
      <c r="M43" s="49"/>
      <c r="N43" s="34"/>
      <c r="O43" s="49"/>
      <c r="P43" s="34"/>
      <c r="Q43" s="29">
        <f t="shared" si="9"/>
        <v>0</v>
      </c>
      <c r="R43" s="30">
        <f t="shared" si="13"/>
        <v>0</v>
      </c>
    </row>
    <row r="44" spans="1:18" ht="15" customHeight="1" thickBot="1" x14ac:dyDescent="0.3">
      <c r="A44" s="194"/>
      <c r="B44" s="102" t="s">
        <v>87</v>
      </c>
      <c r="C44" s="50">
        <f>VLOOKUP(B44,Table1[],2,FALSE)</f>
        <v>2647933</v>
      </c>
      <c r="D44" s="93" t="str">
        <f>VLOOKUP(B44,Table1[],3,FALSE)</f>
        <v>2000 ct</v>
      </c>
      <c r="E44" s="50" t="s">
        <v>22</v>
      </c>
      <c r="F44" s="54">
        <f t="shared" si="12"/>
        <v>9.1599999999999997E-3</v>
      </c>
      <c r="G44" s="56">
        <f>VLOOKUP(B44,Table1[],5,FALSE)</f>
        <v>2000</v>
      </c>
      <c r="H44" s="53">
        <f>VLOOKUP(B44,Table1[],4,FALSE)</f>
        <v>18.32</v>
      </c>
      <c r="I44" s="45">
        <v>20</v>
      </c>
      <c r="J44" s="25"/>
      <c r="K44" s="46"/>
      <c r="L44" s="25"/>
      <c r="M44" s="46"/>
      <c r="N44" s="25"/>
      <c r="O44" s="46"/>
      <c r="P44" s="25"/>
      <c r="Q44" s="29">
        <f t="shared" si="9"/>
        <v>0</v>
      </c>
      <c r="R44" s="30">
        <f t="shared" si="13"/>
        <v>0</v>
      </c>
    </row>
    <row r="45" spans="1:18" ht="15" hidden="1" customHeight="1" thickBot="1" x14ac:dyDescent="0.3">
      <c r="A45" s="194"/>
      <c r="B45" s="102" t="s">
        <v>52</v>
      </c>
      <c r="C45" s="50">
        <f>VLOOKUP(B45,Table1[],2,FALSE)</f>
        <v>4040440</v>
      </c>
      <c r="D45" s="93" t="str">
        <f>VLOOKUP(B45,Table1[],3,FALSE)</f>
        <v>24 ct</v>
      </c>
      <c r="E45" s="50" t="s">
        <v>22</v>
      </c>
      <c r="F45" s="54">
        <f t="shared" si="12"/>
        <v>0.79041666666666666</v>
      </c>
      <c r="G45" s="56">
        <f>VLOOKUP(B45,Table1[],5,FALSE)</f>
        <v>24</v>
      </c>
      <c r="H45" s="53">
        <f>VLOOKUP(B45,Table1[],4,FALSE)</f>
        <v>18.97</v>
      </c>
      <c r="I45" s="45"/>
      <c r="J45" s="25"/>
      <c r="K45" s="46"/>
      <c r="L45" s="25"/>
      <c r="M45" s="46"/>
      <c r="N45" s="25"/>
      <c r="O45" s="46"/>
      <c r="P45" s="25"/>
      <c r="Q45" s="29">
        <f t="shared" si="9"/>
        <v>0</v>
      </c>
      <c r="R45" s="30">
        <f t="shared" si="13"/>
        <v>0</v>
      </c>
    </row>
    <row r="46" spans="1:18" ht="15" customHeight="1" thickBot="1" x14ac:dyDescent="0.3">
      <c r="A46" s="194"/>
      <c r="B46" s="224" t="s">
        <v>89</v>
      </c>
      <c r="C46" s="224"/>
      <c r="D46" s="224"/>
      <c r="E46" s="224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224"/>
      <c r="Q46" s="9"/>
      <c r="R46" s="38"/>
    </row>
    <row r="47" spans="1:18" ht="15" hidden="1" customHeight="1" x14ac:dyDescent="0.25">
      <c r="A47" s="194"/>
      <c r="B47" s="102" t="s">
        <v>91</v>
      </c>
      <c r="C47" s="50">
        <f>VLOOKUP(B47,Table1[],2,FALSE)</f>
        <v>9523986</v>
      </c>
      <c r="D47" s="93" t="str">
        <f>VLOOKUP(B47,Table1[],3,FALSE)</f>
        <v>96/Sli</v>
      </c>
      <c r="E47" s="50" t="s">
        <v>22</v>
      </c>
      <c r="F47" s="51">
        <f>SUM(H47/G47)</f>
        <v>0.22072916666666667</v>
      </c>
      <c r="G47" s="56">
        <f>VLOOKUP(B47,Table1[],5,FALSE)</f>
        <v>96</v>
      </c>
      <c r="H47" s="53">
        <f>VLOOKUP(B47,Table1[],4,FALSE)</f>
        <v>21.19</v>
      </c>
      <c r="I47" s="16"/>
      <c r="J47" s="57"/>
      <c r="K47" s="18"/>
      <c r="L47" s="58"/>
      <c r="M47" s="20"/>
      <c r="N47" s="58"/>
      <c r="O47" s="20"/>
      <c r="P47" s="57"/>
      <c r="Q47" s="21">
        <f t="shared" ref="Q47:Q58" si="14">SUM(J47:P47)</f>
        <v>0</v>
      </c>
      <c r="R47" s="22">
        <f t="shared" ref="R47:R58" si="15">SUM(Q47*F47)</f>
        <v>0</v>
      </c>
    </row>
    <row r="48" spans="1:18" ht="15" hidden="1" customHeight="1" x14ac:dyDescent="0.25">
      <c r="A48" s="194"/>
      <c r="B48" s="102" t="s">
        <v>74</v>
      </c>
      <c r="C48" s="50">
        <f>VLOOKUP(B48,Table1[],2,FALSE)</f>
        <v>9523952</v>
      </c>
      <c r="D48" s="93" t="str">
        <f>VLOOKUP(B48,Table1[],3,FALSE)</f>
        <v>96/Sli</v>
      </c>
      <c r="E48" s="50" t="s">
        <v>22</v>
      </c>
      <c r="F48" s="54">
        <f t="shared" ref="F48:F58" si="16">SUM(H48/G48)</f>
        <v>0.22750000000000001</v>
      </c>
      <c r="G48" s="56">
        <f>VLOOKUP(B48,Table1[],5,FALSE)</f>
        <v>96</v>
      </c>
      <c r="H48" s="53">
        <f>VLOOKUP(B48,Table1[],4,FALSE)</f>
        <v>21.84</v>
      </c>
      <c r="I48" s="24"/>
      <c r="J48" s="59"/>
      <c r="K48" s="26"/>
      <c r="L48" s="60"/>
      <c r="M48" s="28"/>
      <c r="N48" s="60"/>
      <c r="O48" s="28"/>
      <c r="P48" s="59"/>
      <c r="Q48" s="29">
        <f t="shared" si="14"/>
        <v>0</v>
      </c>
      <c r="R48" s="30">
        <f t="shared" si="15"/>
        <v>0</v>
      </c>
    </row>
    <row r="49" spans="1:18" ht="15" customHeight="1" x14ac:dyDescent="0.25">
      <c r="A49" s="194"/>
      <c r="B49" s="102" t="s">
        <v>51</v>
      </c>
      <c r="C49" s="50">
        <f>VLOOKUP(B49,Table1[],2,FALSE)</f>
        <v>4212221</v>
      </c>
      <c r="D49" s="93" t="str">
        <f>VLOOKUP(B49,Table1[],3,FALSE)</f>
        <v>96 ct</v>
      </c>
      <c r="E49" s="50" t="s">
        <v>22</v>
      </c>
      <c r="F49" s="54">
        <f t="shared" si="16"/>
        <v>0.40479166666666666</v>
      </c>
      <c r="G49" s="56">
        <f>VLOOKUP(B49,Table1[],5,FALSE)</f>
        <v>96</v>
      </c>
      <c r="H49" s="53">
        <f>VLOOKUP(B49,Table1[],4,FALSE)</f>
        <v>38.86</v>
      </c>
      <c r="I49" s="24">
        <v>2</v>
      </c>
      <c r="J49" s="59"/>
      <c r="K49" s="26"/>
      <c r="L49" s="60"/>
      <c r="M49" s="28"/>
      <c r="N49" s="60"/>
      <c r="O49" s="28"/>
      <c r="P49" s="59"/>
      <c r="Q49" s="29">
        <f t="shared" si="14"/>
        <v>0</v>
      </c>
      <c r="R49" s="30">
        <f t="shared" si="15"/>
        <v>0</v>
      </c>
    </row>
    <row r="50" spans="1:18" ht="15" customHeight="1" x14ac:dyDescent="0.25">
      <c r="A50" s="194"/>
      <c r="B50" s="102" t="s">
        <v>55</v>
      </c>
      <c r="C50" s="50">
        <f>VLOOKUP(B50,Table1[],2,FALSE)</f>
        <v>4044640</v>
      </c>
      <c r="D50" s="93" t="str">
        <f>VLOOKUP(B50,Table1[],3,FALSE)</f>
        <v>96 ct</v>
      </c>
      <c r="E50" s="50" t="s">
        <v>22</v>
      </c>
      <c r="F50" s="54">
        <f t="shared" si="16"/>
        <v>0.37062499999999998</v>
      </c>
      <c r="G50" s="56">
        <f>VLOOKUP(B50,Table1[],5,FALSE)</f>
        <v>96</v>
      </c>
      <c r="H50" s="53">
        <f>VLOOKUP(B50,Table1[],4,FALSE)</f>
        <v>35.58</v>
      </c>
      <c r="I50" s="24">
        <v>2</v>
      </c>
      <c r="J50" s="59"/>
      <c r="K50" s="26"/>
      <c r="L50" s="60"/>
      <c r="M50" s="28"/>
      <c r="N50" s="60"/>
      <c r="O50" s="28"/>
      <c r="P50" s="59"/>
      <c r="Q50" s="29">
        <f t="shared" si="14"/>
        <v>0</v>
      </c>
      <c r="R50" s="30">
        <f t="shared" si="15"/>
        <v>0</v>
      </c>
    </row>
    <row r="51" spans="1:18" ht="15" customHeight="1" x14ac:dyDescent="0.25">
      <c r="A51" s="194"/>
      <c r="B51" s="102" t="s">
        <v>66</v>
      </c>
      <c r="C51" s="50">
        <f>VLOOKUP(B51,Table1[],2,FALSE)</f>
        <v>4008538</v>
      </c>
      <c r="D51" s="93" t="str">
        <f>VLOOKUP(B51,Table1[],3,FALSE)</f>
        <v>500 ct</v>
      </c>
      <c r="E51" s="50" t="s">
        <v>22</v>
      </c>
      <c r="F51" s="54">
        <f t="shared" si="16"/>
        <v>3.1120000000000002E-2</v>
      </c>
      <c r="G51" s="56">
        <f>VLOOKUP(B51,Table1[],5,FALSE)</f>
        <v>500</v>
      </c>
      <c r="H51" s="53">
        <f>VLOOKUP(B51,Table1[],4,FALSE)</f>
        <v>15.56</v>
      </c>
      <c r="I51" s="24">
        <v>20</v>
      </c>
      <c r="J51" s="59"/>
      <c r="K51" s="26"/>
      <c r="L51" s="60"/>
      <c r="M51" s="28"/>
      <c r="N51" s="60"/>
      <c r="O51" s="28"/>
      <c r="P51" s="59"/>
      <c r="Q51" s="29">
        <f t="shared" si="14"/>
        <v>0</v>
      </c>
      <c r="R51" s="30">
        <f t="shared" si="15"/>
        <v>0</v>
      </c>
    </row>
    <row r="52" spans="1:18" ht="15" customHeight="1" x14ac:dyDescent="0.25">
      <c r="A52" s="194"/>
      <c r="B52" s="102" t="s">
        <v>67</v>
      </c>
      <c r="C52" s="50">
        <f>VLOOKUP(B52,Table1[],2,FALSE)</f>
        <v>4114914</v>
      </c>
      <c r="D52" s="93" t="str">
        <f>VLOOKUP(B52,Table1[],3,FALSE)</f>
        <v>300 ct</v>
      </c>
      <c r="E52" s="50" t="s">
        <v>22</v>
      </c>
      <c r="F52" s="54">
        <f t="shared" si="16"/>
        <v>4.1033333333333338E-2</v>
      </c>
      <c r="G52" s="56">
        <f>VLOOKUP(B52,Table1[],5,FALSE)</f>
        <v>300</v>
      </c>
      <c r="H52" s="53">
        <f>VLOOKUP(B52,Table1[],4,FALSE)</f>
        <v>12.31</v>
      </c>
      <c r="I52" s="24">
        <v>20</v>
      </c>
      <c r="J52" s="59"/>
      <c r="K52" s="26"/>
      <c r="L52" s="60"/>
      <c r="M52" s="28"/>
      <c r="N52" s="60"/>
      <c r="O52" s="28"/>
      <c r="P52" s="59"/>
      <c r="Q52" s="29">
        <f t="shared" si="14"/>
        <v>0</v>
      </c>
      <c r="R52" s="30">
        <f t="shared" si="15"/>
        <v>0</v>
      </c>
    </row>
    <row r="53" spans="1:18" ht="15" hidden="1" customHeight="1" x14ac:dyDescent="0.25">
      <c r="A53" s="194"/>
      <c r="B53" s="101" t="s">
        <v>28</v>
      </c>
      <c r="C53" s="50">
        <f>VLOOKUP(B53,Table1[],2,FALSE)</f>
        <v>1850189</v>
      </c>
      <c r="D53" s="93" t="str">
        <f>VLOOKUP(B53,Table1[],3,FALSE)</f>
        <v>4/30 ct</v>
      </c>
      <c r="E53" s="50" t="s">
        <v>22</v>
      </c>
      <c r="F53" s="54">
        <f t="shared" si="16"/>
        <v>0.23716666666666666</v>
      </c>
      <c r="G53" s="56">
        <f>VLOOKUP(B53,Table1[],5,FALSE)</f>
        <v>120</v>
      </c>
      <c r="H53" s="53">
        <f>VLOOKUP(B53,Table1[],4,FALSE)</f>
        <v>28.46</v>
      </c>
      <c r="I53" s="24"/>
      <c r="J53" s="59"/>
      <c r="K53" s="26"/>
      <c r="L53" s="60"/>
      <c r="M53" s="28"/>
      <c r="N53" s="60"/>
      <c r="O53" s="28"/>
      <c r="P53" s="59"/>
      <c r="Q53" s="29">
        <f t="shared" si="14"/>
        <v>0</v>
      </c>
      <c r="R53" s="30">
        <f t="shared" si="15"/>
        <v>0</v>
      </c>
    </row>
    <row r="54" spans="1:18" ht="15" customHeight="1" x14ac:dyDescent="0.25">
      <c r="A54" s="194"/>
      <c r="B54" s="102" t="s">
        <v>32</v>
      </c>
      <c r="C54" s="50">
        <f>VLOOKUP(B54,Table1[],2,FALSE)</f>
        <v>4307575</v>
      </c>
      <c r="D54" s="93" t="str">
        <f>VLOOKUP(B54,Table1[],3,FALSE)</f>
        <v>200 ct</v>
      </c>
      <c r="E54" s="50" t="s">
        <v>22</v>
      </c>
      <c r="F54" s="54">
        <f t="shared" si="16"/>
        <v>0.10869999999999999</v>
      </c>
      <c r="G54" s="56">
        <f>VLOOKUP(B54,Table1[],5,FALSE)</f>
        <v>200</v>
      </c>
      <c r="H54" s="53">
        <f>VLOOKUP(B54,Table1[],4,FALSE)</f>
        <v>21.74</v>
      </c>
      <c r="I54" s="24">
        <v>20</v>
      </c>
      <c r="J54" s="59"/>
      <c r="K54" s="26"/>
      <c r="L54" s="60"/>
      <c r="M54" s="28"/>
      <c r="N54" s="60"/>
      <c r="O54" s="28"/>
      <c r="P54" s="59"/>
      <c r="Q54" s="29">
        <f t="shared" si="14"/>
        <v>0</v>
      </c>
      <c r="R54" s="30">
        <f t="shared" si="15"/>
        <v>0</v>
      </c>
    </row>
    <row r="55" spans="1:18" ht="15" hidden="1" customHeight="1" x14ac:dyDescent="0.25">
      <c r="A55" s="194"/>
      <c r="B55" s="101" t="s">
        <v>34</v>
      </c>
      <c r="C55" s="50">
        <f>VLOOKUP(B55,Table1[],2,FALSE)</f>
        <v>1739663</v>
      </c>
      <c r="D55" s="93" t="str">
        <f>VLOOKUP(B55,Table1[],3,FALSE)</f>
        <v>6/50 ct</v>
      </c>
      <c r="E55" s="50" t="s">
        <v>22</v>
      </c>
      <c r="F55" s="54">
        <f t="shared" si="16"/>
        <v>0.1641</v>
      </c>
      <c r="G55" s="56">
        <f>VLOOKUP(B55,Table1[],5,FALSE)</f>
        <v>300</v>
      </c>
      <c r="H55" s="53">
        <f>VLOOKUP(B55,Table1[],4,FALSE)</f>
        <v>49.23</v>
      </c>
      <c r="I55" s="24"/>
      <c r="J55" s="59"/>
      <c r="K55" s="26"/>
      <c r="L55" s="60"/>
      <c r="M55" s="28"/>
      <c r="N55" s="60"/>
      <c r="O55" s="28"/>
      <c r="P55" s="59"/>
      <c r="Q55" s="29">
        <f t="shared" si="14"/>
        <v>0</v>
      </c>
      <c r="R55" s="30">
        <f t="shared" si="15"/>
        <v>0</v>
      </c>
    </row>
    <row r="56" spans="1:18" ht="15" hidden="1" customHeight="1" x14ac:dyDescent="0.25">
      <c r="A56" s="194"/>
      <c r="B56" s="102" t="s">
        <v>37</v>
      </c>
      <c r="C56" s="50">
        <f>VLOOKUP(B56,Table1[],2,FALSE)</f>
        <v>1827433</v>
      </c>
      <c r="D56" s="93" t="str">
        <f>VLOOKUP(B56,Table1[],3,FALSE)</f>
        <v>64 ct</v>
      </c>
      <c r="E56" s="50" t="s">
        <v>22</v>
      </c>
      <c r="F56" s="54">
        <f t="shared" si="16"/>
        <v>0.27124999999999999</v>
      </c>
      <c r="G56" s="56">
        <f>VLOOKUP(B56,Table1[],5,FALSE)</f>
        <v>64</v>
      </c>
      <c r="H56" s="53">
        <f>VLOOKUP(B56,Table1[],4,FALSE)</f>
        <v>17.36</v>
      </c>
      <c r="I56" s="24"/>
      <c r="J56" s="59"/>
      <c r="K56" s="26"/>
      <c r="L56" s="60"/>
      <c r="M56" s="28"/>
      <c r="N56" s="60"/>
      <c r="O56" s="28"/>
      <c r="P56" s="59"/>
      <c r="Q56" s="29">
        <f t="shared" si="14"/>
        <v>0</v>
      </c>
      <c r="R56" s="30">
        <f t="shared" si="15"/>
        <v>0</v>
      </c>
    </row>
    <row r="57" spans="1:18" ht="15" hidden="1" customHeight="1" x14ac:dyDescent="0.25">
      <c r="A57" s="194"/>
      <c r="B57" s="102" t="s">
        <v>52</v>
      </c>
      <c r="C57" s="50">
        <f>VLOOKUP(B57,Table1[],2,FALSE)</f>
        <v>4040440</v>
      </c>
      <c r="D57" s="93" t="str">
        <f>VLOOKUP(B57,Table1[],3,FALSE)</f>
        <v>24 ct</v>
      </c>
      <c r="E57" s="50" t="s">
        <v>22</v>
      </c>
      <c r="F57" s="54">
        <f t="shared" si="16"/>
        <v>0.79041666666666666</v>
      </c>
      <c r="G57" s="56">
        <f>VLOOKUP(B57,Table1[],5,FALSE)</f>
        <v>24</v>
      </c>
      <c r="H57" s="53">
        <f>VLOOKUP(B57,Table1[],4,FALSE)</f>
        <v>18.97</v>
      </c>
      <c r="I57" s="32"/>
      <c r="J57" s="61"/>
      <c r="K57" s="33"/>
      <c r="L57" s="62"/>
      <c r="M57" s="35"/>
      <c r="N57" s="62"/>
      <c r="O57" s="35"/>
      <c r="P57" s="61"/>
      <c r="Q57" s="29">
        <f t="shared" si="14"/>
        <v>0</v>
      </c>
      <c r="R57" s="30">
        <f t="shared" si="15"/>
        <v>0</v>
      </c>
    </row>
    <row r="58" spans="1:18" ht="15" hidden="1" customHeight="1" thickBot="1" x14ac:dyDescent="0.3">
      <c r="A58" s="194"/>
      <c r="B58" s="102" t="s">
        <v>73</v>
      </c>
      <c r="C58" s="50">
        <f>VLOOKUP(B58,Table1[],2,FALSE)</f>
        <v>4013066</v>
      </c>
      <c r="D58" s="93" t="str">
        <f>VLOOKUP(B58,Table1[],3,FALSE)</f>
        <v>24 ct</v>
      </c>
      <c r="E58" s="50" t="s">
        <v>22</v>
      </c>
      <c r="F58" s="54">
        <f t="shared" si="16"/>
        <v>0.68833333333333335</v>
      </c>
      <c r="G58" s="56">
        <f>VLOOKUP(B58,Table1[],5,FALSE)</f>
        <v>24</v>
      </c>
      <c r="H58" s="53">
        <f>VLOOKUP(B58,Table1[],4,FALSE)</f>
        <v>16.52</v>
      </c>
      <c r="I58" s="32"/>
      <c r="J58" s="61"/>
      <c r="K58" s="33"/>
      <c r="L58" s="62"/>
      <c r="M58" s="35"/>
      <c r="N58" s="62"/>
      <c r="O58" s="35"/>
      <c r="P58" s="61"/>
      <c r="Q58" s="29">
        <f t="shared" si="14"/>
        <v>0</v>
      </c>
      <c r="R58" s="30">
        <f t="shared" si="15"/>
        <v>0</v>
      </c>
    </row>
    <row r="59" spans="1:18" ht="15" hidden="1" customHeight="1" thickBot="1" x14ac:dyDescent="0.3">
      <c r="A59" s="194"/>
      <c r="B59" s="224" t="s">
        <v>90</v>
      </c>
      <c r="C59" s="225"/>
      <c r="D59" s="225"/>
      <c r="E59" s="225"/>
      <c r="F59" s="225"/>
      <c r="G59" s="225"/>
      <c r="H59" s="225"/>
      <c r="I59" s="225"/>
      <c r="J59" s="225"/>
      <c r="K59" s="225"/>
      <c r="L59" s="225"/>
      <c r="M59" s="225"/>
      <c r="N59" s="225"/>
      <c r="O59" s="225"/>
      <c r="P59" s="225"/>
      <c r="Q59" s="81"/>
      <c r="R59" s="82"/>
    </row>
    <row r="60" spans="1:18" ht="15" hidden="1" customHeight="1" thickBot="1" x14ac:dyDescent="0.3">
      <c r="A60" s="211"/>
      <c r="B60" s="103" t="s">
        <v>44</v>
      </c>
      <c r="C60" s="83">
        <f>VLOOKUP(B60,Table1[],2,FALSE)</f>
        <v>2104998</v>
      </c>
      <c r="D60" s="94" t="str">
        <f>VLOOKUP(B60,Table1[],3,FALSE)</f>
        <v>1000 ct</v>
      </c>
      <c r="E60" s="84" t="s">
        <v>22</v>
      </c>
      <c r="F60" s="85">
        <f t="shared" ref="F60" si="17">SUM(H60/G60)</f>
        <v>6.3200000000000001E-3</v>
      </c>
      <c r="G60" s="84">
        <f>VLOOKUP(B60,Table1[],5,FALSE)</f>
        <v>1000</v>
      </c>
      <c r="H60" s="84">
        <f>VLOOKUP(B60,Table1[],4,FALSE)</f>
        <v>6.32</v>
      </c>
      <c r="I60" s="86"/>
      <c r="J60" s="87"/>
      <c r="K60" s="88"/>
      <c r="L60" s="89"/>
      <c r="M60" s="90"/>
      <c r="N60" s="89"/>
      <c r="O60" s="90"/>
      <c r="P60" s="87"/>
      <c r="Q60" s="91">
        <f t="shared" ref="Q60" si="18">SUM(J60:P60)</f>
        <v>0</v>
      </c>
      <c r="R60" s="92">
        <f t="shared" ref="R60" si="19">SUM(Q60*F60)</f>
        <v>0</v>
      </c>
    </row>
    <row r="61" spans="1:18" x14ac:dyDescent="0.25">
      <c r="Q61" s="64">
        <f>SUM(Q7:Q58)</f>
        <v>0</v>
      </c>
      <c r="R61" s="65">
        <f>SUM(R7:R58)</f>
        <v>0</v>
      </c>
    </row>
  </sheetData>
  <sheetProtection algorithmName="SHA-512" hashValue="Nrbpy4Cp7sdPEPWxzmRTGVlIIzcmjJKUueJbXRW6B5u2vwP8YAOP0usr60FPSQ+Qssa0dNbr2pKHr3Jl9L4m3g==" saltValue="dbUr0SJsu3JOmPuDKB4x+Q==" spinCount="100000" sheet="1" objects="1" scenarios="1"/>
  <protectedRanges>
    <protectedRange sqref="I60:P60 I7:P15 I47:P58 I22:P30 I17:P20 I32:P45" name="Range1"/>
  </protectedRanges>
  <mergeCells count="18">
    <mergeCell ref="B1:O2"/>
    <mergeCell ref="P1:P2"/>
    <mergeCell ref="Q1:Q2"/>
    <mergeCell ref="R1:R2"/>
    <mergeCell ref="I3:I4"/>
    <mergeCell ref="Q3:Q4"/>
    <mergeCell ref="R3:R4"/>
    <mergeCell ref="A3:A60"/>
    <mergeCell ref="B3:B4"/>
    <mergeCell ref="D3:D4"/>
    <mergeCell ref="E3:E4"/>
    <mergeCell ref="F3:F4"/>
    <mergeCell ref="B46:P46"/>
    <mergeCell ref="B59:P59"/>
    <mergeCell ref="B6:P6"/>
    <mergeCell ref="B16:P16"/>
    <mergeCell ref="B21:P21"/>
    <mergeCell ref="B31:P31"/>
  </mergeCells>
  <conditionalFormatting sqref="B29">
    <cfRule type="duplicateValues" dxfId="15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A9E4-D85F-432E-AF52-02B772A7B824}">
  <dimension ref="A1:R62"/>
  <sheetViews>
    <sheetView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J8" sqref="J8"/>
    </sheetView>
  </sheetViews>
  <sheetFormatPr defaultRowHeight="15" x14ac:dyDescent="0.25"/>
  <cols>
    <col min="2" max="2" width="24" style="104" customWidth="1"/>
    <col min="3" max="3" width="14.85546875" hidden="1" customWidth="1"/>
    <col min="4" max="4" width="14.85546875" style="95" hidden="1" customWidth="1"/>
    <col min="5" max="5" width="10" hidden="1" customWidth="1"/>
    <col min="6" max="6" width="10.140625" style="63" hidden="1" customWidth="1"/>
    <col min="7" max="7" width="10.140625" hidden="1" customWidth="1"/>
    <col min="8" max="8" width="9.140625" hidden="1" customWidth="1"/>
    <col min="18" max="18" width="11.7109375" customWidth="1"/>
  </cols>
  <sheetData>
    <row r="1" spans="1:18" ht="15" customHeight="1" x14ac:dyDescent="0.25">
      <c r="A1" s="1"/>
      <c r="B1" s="204" t="s">
        <v>136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26"/>
      <c r="Q1" s="200"/>
      <c r="R1" s="202"/>
    </row>
    <row r="2" spans="1:18" ht="15" customHeight="1" thickBot="1" x14ac:dyDescent="0.3">
      <c r="A2" s="80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27"/>
      <c r="Q2" s="201"/>
      <c r="R2" s="203"/>
    </row>
    <row r="3" spans="1:18" ht="15" customHeight="1" x14ac:dyDescent="0.25">
      <c r="A3" s="193" t="s">
        <v>92</v>
      </c>
      <c r="B3" s="222" t="s">
        <v>0</v>
      </c>
      <c r="C3" s="3" t="s">
        <v>1</v>
      </c>
      <c r="D3" s="214" t="s">
        <v>2</v>
      </c>
      <c r="E3" s="216" t="s">
        <v>3</v>
      </c>
      <c r="F3" s="218" t="s">
        <v>4</v>
      </c>
      <c r="G3" s="4" t="s">
        <v>5</v>
      </c>
      <c r="H3" s="4" t="s">
        <v>5</v>
      </c>
      <c r="I3" s="206" t="s">
        <v>6</v>
      </c>
      <c r="J3" s="5">
        <f>'Cover Sheet'!D5</f>
        <v>44296</v>
      </c>
      <c r="K3" s="5">
        <f t="shared" ref="K3:P3" si="0">J3+1</f>
        <v>44297</v>
      </c>
      <c r="L3" s="5">
        <f t="shared" si="0"/>
        <v>44298</v>
      </c>
      <c r="M3" s="5">
        <f t="shared" si="0"/>
        <v>44299</v>
      </c>
      <c r="N3" s="5">
        <f t="shared" si="0"/>
        <v>44300</v>
      </c>
      <c r="O3" s="5">
        <f t="shared" si="0"/>
        <v>44301</v>
      </c>
      <c r="P3" s="5">
        <f t="shared" si="0"/>
        <v>44302</v>
      </c>
      <c r="Q3" s="228" t="s">
        <v>7</v>
      </c>
      <c r="R3" s="230" t="s">
        <v>8</v>
      </c>
    </row>
    <row r="4" spans="1:18" ht="15" customHeight="1" thickBot="1" x14ac:dyDescent="0.3">
      <c r="A4" s="194"/>
      <c r="B4" s="223"/>
      <c r="C4" s="6" t="s">
        <v>9</v>
      </c>
      <c r="D4" s="215"/>
      <c r="E4" s="217"/>
      <c r="F4" s="219"/>
      <c r="G4" s="7" t="s">
        <v>10</v>
      </c>
      <c r="H4" s="7" t="s">
        <v>11</v>
      </c>
      <c r="I4" s="207"/>
      <c r="J4" s="113" t="str">
        <f>TEXT(J3,"ddd")</f>
        <v>Sat</v>
      </c>
      <c r="K4" s="113" t="str">
        <f t="shared" ref="K4:P4" si="1">TEXT(K3,"ddd")</f>
        <v>Sun</v>
      </c>
      <c r="L4" s="113" t="str">
        <f t="shared" si="1"/>
        <v>Mon</v>
      </c>
      <c r="M4" s="113" t="str">
        <f t="shared" si="1"/>
        <v>Tue</v>
      </c>
      <c r="N4" s="113" t="str">
        <f t="shared" si="1"/>
        <v>Wed</v>
      </c>
      <c r="O4" s="113" t="str">
        <f t="shared" si="1"/>
        <v>Thu</v>
      </c>
      <c r="P4" s="113" t="str">
        <f t="shared" si="1"/>
        <v>Fri</v>
      </c>
      <c r="Q4" s="229"/>
      <c r="R4" s="231"/>
    </row>
    <row r="5" spans="1:18" ht="15" hidden="1" customHeight="1" thickBot="1" x14ac:dyDescent="0.3">
      <c r="A5" s="194"/>
      <c r="B5" s="105"/>
      <c r="C5" s="105"/>
      <c r="D5" s="106"/>
      <c r="E5" s="107"/>
      <c r="F5" s="108"/>
      <c r="G5" s="109"/>
      <c r="H5" s="109"/>
      <c r="I5" s="8"/>
      <c r="J5" s="8"/>
      <c r="K5" s="8"/>
      <c r="L5" s="8"/>
      <c r="M5" s="8"/>
      <c r="N5" s="8"/>
      <c r="O5" s="8"/>
      <c r="P5" s="8"/>
      <c r="Q5" s="110"/>
      <c r="R5" s="111"/>
    </row>
    <row r="6" spans="1:18" ht="15" customHeight="1" thickBot="1" x14ac:dyDescent="0.3">
      <c r="A6" s="194"/>
      <c r="B6" s="209" t="s">
        <v>12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9"/>
      <c r="R6" s="10"/>
    </row>
    <row r="7" spans="1:18" ht="15" customHeight="1" x14ac:dyDescent="0.25">
      <c r="A7" s="194"/>
      <c r="B7" s="96" t="s">
        <v>64</v>
      </c>
      <c r="C7" s="11">
        <f>VLOOKUP(B7,'Data &amp; Table'!A3:G59,2,FALSE)</f>
        <v>5429872</v>
      </c>
      <c r="D7" s="11" t="str">
        <f>VLOOKUP(B7,Table1[],3,FALSE)</f>
        <v>72/4 oz</v>
      </c>
      <c r="E7" s="12" t="s">
        <v>22</v>
      </c>
      <c r="F7" s="13">
        <f t="shared" ref="F7" si="2">SUM(H7/G7)</f>
        <v>0.1497222222222222</v>
      </c>
      <c r="G7" s="14">
        <f>VLOOKUP(B7,Table1[],5,FALSE)</f>
        <v>72</v>
      </c>
      <c r="H7" s="15">
        <f>VLOOKUP(B7,Table1[],4,FALSE)</f>
        <v>10.78</v>
      </c>
      <c r="I7" s="16">
        <v>56</v>
      </c>
      <c r="J7" s="17"/>
      <c r="K7" s="18"/>
      <c r="L7" s="19"/>
      <c r="M7" s="20"/>
      <c r="N7" s="19"/>
      <c r="O7" s="20"/>
      <c r="P7" s="19"/>
      <c r="Q7" s="21">
        <f>SUM(J7:P7)</f>
        <v>0</v>
      </c>
      <c r="R7" s="22">
        <f>SUM(Q7*F7)</f>
        <v>0</v>
      </c>
    </row>
    <row r="8" spans="1:18" ht="15" customHeight="1" x14ac:dyDescent="0.25">
      <c r="A8" s="194"/>
      <c r="B8" s="97" t="s">
        <v>63</v>
      </c>
      <c r="C8" s="11">
        <f>VLOOKUP(B8,'Data &amp; Table'!A4:G60,2,FALSE)</f>
        <v>6777684</v>
      </c>
      <c r="D8" s="11" t="str">
        <f>VLOOKUP(B8,Table1[],3,FALSE)</f>
        <v>72/4 oz</v>
      </c>
      <c r="E8" s="12" t="s">
        <v>22</v>
      </c>
      <c r="F8" s="23">
        <f>SUM(H8/G8)</f>
        <v>0.17486111111111111</v>
      </c>
      <c r="G8" s="14">
        <f>VLOOKUP(B8,Table1[],5,FALSE)</f>
        <v>72</v>
      </c>
      <c r="H8" s="15">
        <f>VLOOKUP(B8,Table1[],4,FALSE)</f>
        <v>12.59</v>
      </c>
      <c r="I8" s="24">
        <v>20</v>
      </c>
      <c r="J8" s="25"/>
      <c r="K8" s="26"/>
      <c r="L8" s="27"/>
      <c r="M8" s="28"/>
      <c r="N8" s="27"/>
      <c r="O8" s="28"/>
      <c r="P8" s="27"/>
      <c r="Q8" s="29">
        <f t="shared" ref="Q8:Q15" si="3">SUM(J8:P8)</f>
        <v>0</v>
      </c>
      <c r="R8" s="30">
        <f t="shared" ref="R8:R15" si="4">SUM(Q8*F8)</f>
        <v>0</v>
      </c>
    </row>
    <row r="9" spans="1:18" ht="15" hidden="1" customHeight="1" x14ac:dyDescent="0.25">
      <c r="A9" s="194"/>
      <c r="B9" s="97" t="s">
        <v>49</v>
      </c>
      <c r="C9" s="11">
        <f>VLOOKUP(B9,'Data &amp; Table'!A5:G61,2,FALSE)</f>
        <v>26051</v>
      </c>
      <c r="D9" s="11" t="str">
        <f>VLOOKUP(B9,Table1[],3,FALSE)</f>
        <v>50 ct</v>
      </c>
      <c r="E9" s="12" t="s">
        <v>22</v>
      </c>
      <c r="F9" s="23">
        <f t="shared" ref="F9:F15" si="5">SUM(H9/G9)</f>
        <v>0.25</v>
      </c>
      <c r="G9" s="14">
        <f>VLOOKUP(B9,Table1[],5,FALSE)</f>
        <v>50</v>
      </c>
      <c r="H9" s="15">
        <f>VLOOKUP(B9,Table1[],4,FALSE)</f>
        <v>12.5</v>
      </c>
      <c r="I9" s="24"/>
      <c r="J9" s="25"/>
      <c r="K9" s="26"/>
      <c r="L9" s="27"/>
      <c r="M9" s="28"/>
      <c r="N9" s="27"/>
      <c r="O9" s="28"/>
      <c r="P9" s="27"/>
      <c r="Q9" s="29">
        <f t="shared" si="3"/>
        <v>0</v>
      </c>
      <c r="R9" s="30">
        <f t="shared" si="4"/>
        <v>0</v>
      </c>
    </row>
    <row r="10" spans="1:18" ht="15" customHeight="1" x14ac:dyDescent="0.25">
      <c r="A10" s="194"/>
      <c r="B10" s="97" t="s">
        <v>71</v>
      </c>
      <c r="C10" s="11">
        <f>VLOOKUP(B10,'Data &amp; Table'!A6:G62,2,FALSE)</f>
        <v>26068</v>
      </c>
      <c r="D10" s="11" t="str">
        <f>VLOOKUP(B10,Table1[],3,FALSE)</f>
        <v>50 ct</v>
      </c>
      <c r="E10" s="12" t="s">
        <v>22</v>
      </c>
      <c r="F10" s="23">
        <f t="shared" si="5"/>
        <v>0.24600000000000002</v>
      </c>
      <c r="G10" s="14">
        <f>VLOOKUP(B10,Table1[],5,FALSE)</f>
        <v>50</v>
      </c>
      <c r="H10" s="15">
        <f>VLOOKUP(B10,Table1[],4,FALSE)</f>
        <v>12.3</v>
      </c>
      <c r="I10" s="24">
        <v>20</v>
      </c>
      <c r="J10" s="25"/>
      <c r="K10" s="26"/>
      <c r="L10" s="27"/>
      <c r="M10" s="28"/>
      <c r="N10" s="27"/>
      <c r="O10" s="28"/>
      <c r="P10" s="27"/>
      <c r="Q10" s="29">
        <f t="shared" si="3"/>
        <v>0</v>
      </c>
      <c r="R10" s="30">
        <f t="shared" si="4"/>
        <v>0</v>
      </c>
    </row>
    <row r="11" spans="1:18" ht="15" customHeight="1" x14ac:dyDescent="0.25">
      <c r="A11" s="194"/>
      <c r="B11" s="97" t="s">
        <v>56</v>
      </c>
      <c r="C11" s="11">
        <f>VLOOKUP(B11,'Data &amp; Table'!A7:G63,2,FALSE)</f>
        <v>3598703</v>
      </c>
      <c r="D11" s="11" t="str">
        <f>VLOOKUP(B11,Table1[],3,FALSE)</f>
        <v>48/8 oz</v>
      </c>
      <c r="E11" s="12" t="s">
        <v>22</v>
      </c>
      <c r="F11" s="23">
        <f t="shared" si="5"/>
        <v>0.26041666666666669</v>
      </c>
      <c r="G11" s="14">
        <f>VLOOKUP(B11,Table1[],5,FALSE)</f>
        <v>48</v>
      </c>
      <c r="H11" s="15">
        <f>VLOOKUP(B11,Table1[],4,FALSE)</f>
        <v>12.5</v>
      </c>
      <c r="I11" s="24">
        <v>42</v>
      </c>
      <c r="J11" s="25"/>
      <c r="K11" s="26"/>
      <c r="L11" s="27"/>
      <c r="M11" s="28"/>
      <c r="N11" s="27"/>
      <c r="O11" s="28"/>
      <c r="P11" s="27"/>
      <c r="Q11" s="29">
        <f t="shared" si="3"/>
        <v>0</v>
      </c>
      <c r="R11" s="30">
        <f t="shared" si="4"/>
        <v>0</v>
      </c>
    </row>
    <row r="12" spans="1:18" ht="15" customHeight="1" x14ac:dyDescent="0.25">
      <c r="A12" s="194"/>
      <c r="B12" s="98" t="s">
        <v>76</v>
      </c>
      <c r="C12" s="11">
        <f>VLOOKUP(B12,'Data &amp; Table'!A8:G64,2,FALSE)</f>
        <v>3598737</v>
      </c>
      <c r="D12" s="11" t="str">
        <f>VLOOKUP(B12,Table1[],3,FALSE)</f>
        <v>48/8 oz</v>
      </c>
      <c r="E12" s="12" t="s">
        <v>22</v>
      </c>
      <c r="F12" s="23">
        <f t="shared" si="5"/>
        <v>0.26041666666666669</v>
      </c>
      <c r="G12" s="14">
        <f>VLOOKUP(B12,Table1[],5,FALSE)</f>
        <v>48</v>
      </c>
      <c r="H12" s="15">
        <f>VLOOKUP(B12,Table1[],4,FALSE)</f>
        <v>12.5</v>
      </c>
      <c r="I12" s="24">
        <v>42</v>
      </c>
      <c r="J12" s="25"/>
      <c r="K12" s="26"/>
      <c r="L12" s="27"/>
      <c r="M12" s="28"/>
      <c r="N12" s="27"/>
      <c r="O12" s="28"/>
      <c r="P12" s="27"/>
      <c r="Q12" s="29">
        <f t="shared" si="3"/>
        <v>0</v>
      </c>
      <c r="R12" s="30">
        <f t="shared" si="4"/>
        <v>0</v>
      </c>
    </row>
    <row r="13" spans="1:18" ht="15" hidden="1" customHeight="1" x14ac:dyDescent="0.25">
      <c r="A13" s="194"/>
      <c r="B13" s="98" t="s">
        <v>58</v>
      </c>
      <c r="C13" s="11">
        <f>VLOOKUP(B13,'Data &amp; Table'!A9:G65,2,FALSE)</f>
        <v>1886316</v>
      </c>
      <c r="D13" s="11" t="str">
        <f>VLOOKUP(B13,Table1[],3,FALSE)</f>
        <v>6/28 ct</v>
      </c>
      <c r="E13" s="12" t="s">
        <v>22</v>
      </c>
      <c r="F13" s="23">
        <f t="shared" si="5"/>
        <v>0.10327380952380953</v>
      </c>
      <c r="G13" s="14">
        <f>VLOOKUP(B13,Table1[],5,FALSE)</f>
        <v>168</v>
      </c>
      <c r="H13" s="15">
        <f>VLOOKUP(B13,Table1[],4,FALSE)</f>
        <v>17.350000000000001</v>
      </c>
      <c r="I13" s="24"/>
      <c r="J13" s="25"/>
      <c r="K13" s="26"/>
      <c r="L13" s="27"/>
      <c r="M13" s="28"/>
      <c r="N13" s="27"/>
      <c r="O13" s="28"/>
      <c r="P13" s="27"/>
      <c r="Q13" s="29">
        <f t="shared" si="3"/>
        <v>0</v>
      </c>
      <c r="R13" s="30">
        <f t="shared" si="4"/>
        <v>0</v>
      </c>
    </row>
    <row r="14" spans="1:18" ht="15" customHeight="1" x14ac:dyDescent="0.25">
      <c r="A14" s="194"/>
      <c r="B14" s="98" t="s">
        <v>59</v>
      </c>
      <c r="C14" s="11">
        <f>VLOOKUP(B14,'Data &amp; Table'!A10:G66,2,FALSE)</f>
        <v>4716920</v>
      </c>
      <c r="D14" s="11" t="str">
        <f>VLOOKUP(B14,Table1[],3,FALSE)</f>
        <v>6/28 ct</v>
      </c>
      <c r="E14" s="12" t="s">
        <v>22</v>
      </c>
      <c r="F14" s="23">
        <f t="shared" si="5"/>
        <v>0.10886904761904762</v>
      </c>
      <c r="G14" s="14">
        <f>VLOOKUP(B14,Table1[],5,FALSE)</f>
        <v>168</v>
      </c>
      <c r="H14" s="15">
        <f>VLOOKUP(B14,Table1[],4,FALSE)</f>
        <v>18.29</v>
      </c>
      <c r="I14" s="24">
        <v>8</v>
      </c>
      <c r="J14" s="25"/>
      <c r="K14" s="26"/>
      <c r="L14" s="27"/>
      <c r="M14" s="28"/>
      <c r="N14" s="27"/>
      <c r="O14" s="28"/>
      <c r="P14" s="27"/>
      <c r="Q14" s="29">
        <f t="shared" si="3"/>
        <v>0</v>
      </c>
      <c r="R14" s="30">
        <f t="shared" si="4"/>
        <v>0</v>
      </c>
    </row>
    <row r="15" spans="1:18" ht="15" customHeight="1" thickBot="1" x14ac:dyDescent="0.3">
      <c r="A15" s="194"/>
      <c r="B15" s="98" t="s">
        <v>72</v>
      </c>
      <c r="C15" s="11">
        <f>VLOOKUP(B15,'Data &amp; Table'!A11:G67,2,FALSE)</f>
        <v>4046330</v>
      </c>
      <c r="D15" s="11" t="str">
        <f>VLOOKUP(B15,Table1[],3,FALSE)</f>
        <v>1000 ct</v>
      </c>
      <c r="E15" s="12" t="s">
        <v>22</v>
      </c>
      <c r="F15" s="23">
        <f t="shared" si="5"/>
        <v>3.8869999999999995E-2</v>
      </c>
      <c r="G15" s="14">
        <f>VLOOKUP(B15,Table1[],5,FALSE)</f>
        <v>1000</v>
      </c>
      <c r="H15" s="15">
        <f>VLOOKUP(B15,Table1[],4,FALSE)</f>
        <v>38.869999999999997</v>
      </c>
      <c r="I15" s="24">
        <v>16</v>
      </c>
      <c r="J15" s="25"/>
      <c r="K15" s="26"/>
      <c r="L15" s="27"/>
      <c r="M15" s="28"/>
      <c r="N15" s="27"/>
      <c r="O15" s="28"/>
      <c r="P15" s="27"/>
      <c r="Q15" s="29">
        <f t="shared" si="3"/>
        <v>0</v>
      </c>
      <c r="R15" s="30">
        <f t="shared" si="4"/>
        <v>0</v>
      </c>
    </row>
    <row r="16" spans="1:18" ht="15" customHeight="1" thickBot="1" x14ac:dyDescent="0.3">
      <c r="A16" s="194"/>
      <c r="B16" s="224" t="s">
        <v>13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9"/>
      <c r="R16" s="38"/>
    </row>
    <row r="17" spans="1:18" ht="15" hidden="1" customHeight="1" x14ac:dyDescent="0.25">
      <c r="A17" s="194"/>
      <c r="B17" s="79" t="s">
        <v>54</v>
      </c>
      <c r="C17" s="39">
        <f>VLOOKUP(B17,'Data &amp; Table'!A3:G59,2,FALSE)</f>
        <v>7913403</v>
      </c>
      <c r="D17" s="11" t="str">
        <f>VLOOKUP(B17,Table1[],3,FALSE)</f>
        <v>8/10 ct</v>
      </c>
      <c r="E17" s="39" t="s">
        <v>22</v>
      </c>
      <c r="F17" s="13">
        <f>SUM(H17/G17)</f>
        <v>6.3312499999999998</v>
      </c>
      <c r="G17" s="40">
        <f>VLOOKUP(B17,Table1[],5,FALSE)</f>
        <v>8</v>
      </c>
      <c r="H17" s="41">
        <f>VLOOKUP(B17,Table1[],4,FALSE)</f>
        <v>50.65</v>
      </c>
      <c r="I17" s="42"/>
      <c r="J17" s="17"/>
      <c r="K17" s="43"/>
      <c r="L17" s="19"/>
      <c r="M17" s="44"/>
      <c r="N17" s="19"/>
      <c r="O17" s="44"/>
      <c r="P17" s="19"/>
      <c r="Q17" s="29">
        <f t="shared" ref="Q17:Q19" si="6">SUM(J17:P17)</f>
        <v>0</v>
      </c>
      <c r="R17" s="22">
        <f t="shared" ref="R17:R20" si="7">SUM(Q17*F17)</f>
        <v>0</v>
      </c>
    </row>
    <row r="18" spans="1:18" ht="15" customHeight="1" thickBot="1" x14ac:dyDescent="0.3">
      <c r="A18" s="194"/>
      <c r="B18" s="79" t="s">
        <v>53</v>
      </c>
      <c r="C18" s="39">
        <f>VLOOKUP(B18,'Data &amp; Table'!A4:G60,2,FALSE)</f>
        <v>7887268</v>
      </c>
      <c r="D18" s="11" t="str">
        <f>VLOOKUP(B18,Table1[],3,FALSE)</f>
        <v>16/10 ct</v>
      </c>
      <c r="E18" s="39" t="s">
        <v>22</v>
      </c>
      <c r="F18" s="23">
        <f t="shared" ref="F18:F20" si="8">SUM(H18/G18)</f>
        <v>5.3875000000000002</v>
      </c>
      <c r="G18" s="40">
        <f>VLOOKUP(B18,Table1[],5,FALSE)</f>
        <v>16</v>
      </c>
      <c r="H18" s="41">
        <f>VLOOKUP(B18,Table1[],4,FALSE)</f>
        <v>86.2</v>
      </c>
      <c r="I18" s="45" t="s">
        <v>166</v>
      </c>
      <c r="J18" s="25"/>
      <c r="K18" s="46"/>
      <c r="L18" s="27"/>
      <c r="M18" s="47"/>
      <c r="N18" s="27"/>
      <c r="O18" s="47"/>
      <c r="P18" s="27"/>
      <c r="Q18" s="29">
        <f t="shared" si="6"/>
        <v>0</v>
      </c>
      <c r="R18" s="30">
        <f t="shared" si="7"/>
        <v>0</v>
      </c>
    </row>
    <row r="19" spans="1:18" ht="15" hidden="1" customHeight="1" x14ac:dyDescent="0.25">
      <c r="A19" s="194"/>
      <c r="B19" s="79" t="s">
        <v>77</v>
      </c>
      <c r="C19" s="39">
        <f>VLOOKUP(B19,'Data &amp; Table'!A5:G61,2,FALSE)</f>
        <v>2216045</v>
      </c>
      <c r="D19" s="11" t="str">
        <f>VLOOKUP(B19,Table1[],3,FALSE)</f>
        <v>2 ct</v>
      </c>
      <c r="E19" s="39" t="s">
        <v>22</v>
      </c>
      <c r="F19" s="23">
        <f t="shared" si="8"/>
        <v>34.340000000000003</v>
      </c>
      <c r="G19" s="40">
        <f>VLOOKUP(B19,Table1[],5,FALSE)</f>
        <v>2</v>
      </c>
      <c r="H19" s="41">
        <f>VLOOKUP(B19,Table1[],4,FALSE)</f>
        <v>68.680000000000007</v>
      </c>
      <c r="I19" s="45"/>
      <c r="J19" s="25"/>
      <c r="K19" s="46"/>
      <c r="L19" s="27"/>
      <c r="M19" s="47"/>
      <c r="N19" s="27"/>
      <c r="O19" s="47"/>
      <c r="P19" s="27"/>
      <c r="Q19" s="29">
        <f t="shared" si="6"/>
        <v>0</v>
      </c>
      <c r="R19" s="30">
        <f t="shared" si="7"/>
        <v>0</v>
      </c>
    </row>
    <row r="20" spans="1:18" ht="15" hidden="1" customHeight="1" thickBot="1" x14ac:dyDescent="0.3">
      <c r="A20" s="194"/>
      <c r="B20" s="79" t="s">
        <v>78</v>
      </c>
      <c r="C20" s="39">
        <f>VLOOKUP(B20,'Data &amp; Table'!A6:G62,2,FALSE)</f>
        <v>2843104</v>
      </c>
      <c r="D20" s="11" t="str">
        <f>VLOOKUP(B20,Table1[],3,FALSE)</f>
        <v>2 ct</v>
      </c>
      <c r="E20" s="39" t="s">
        <v>22</v>
      </c>
      <c r="F20" s="23">
        <f t="shared" si="8"/>
        <v>34.93</v>
      </c>
      <c r="G20" s="40">
        <f>VLOOKUP(B20,Table1[],5,FALSE)</f>
        <v>2</v>
      </c>
      <c r="H20" s="41">
        <f>VLOOKUP(B20,Table1[],4,FALSE)</f>
        <v>69.86</v>
      </c>
      <c r="I20" s="45"/>
      <c r="J20" s="25"/>
      <c r="K20" s="46"/>
      <c r="L20" s="27"/>
      <c r="M20" s="47"/>
      <c r="N20" s="27"/>
      <c r="O20" s="47"/>
      <c r="P20" s="27"/>
      <c r="Q20" s="29">
        <f t="shared" ref="Q20:Q46" si="9">SUM(J20:P20)</f>
        <v>0</v>
      </c>
      <c r="R20" s="30">
        <f t="shared" si="7"/>
        <v>0</v>
      </c>
    </row>
    <row r="21" spans="1:18" ht="15" customHeight="1" thickBot="1" x14ac:dyDescent="0.3">
      <c r="A21" s="194"/>
      <c r="B21" s="224" t="s">
        <v>79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9"/>
      <c r="R21" s="38"/>
    </row>
    <row r="22" spans="1:18" ht="15" customHeight="1" x14ac:dyDescent="0.25">
      <c r="A22" s="194"/>
      <c r="B22" s="99" t="s">
        <v>62</v>
      </c>
      <c r="C22" s="50">
        <f>VLOOKUP(B22,'Data &amp; Table'!A3:G59,2,FALSE)</f>
        <v>7076126</v>
      </c>
      <c r="D22" s="93" t="str">
        <f>VLOOKUP(B22,Table1[],3,FALSE)</f>
        <v>72/4 oz</v>
      </c>
      <c r="E22" s="50" t="s">
        <v>22</v>
      </c>
      <c r="F22" s="51">
        <f>SUM(H22/G22)</f>
        <v>0.28611111111111115</v>
      </c>
      <c r="G22" s="52">
        <f>VLOOKUP(B22,Table1[],5,FALSE)</f>
        <v>72</v>
      </c>
      <c r="H22" s="53">
        <f>VLOOKUP(B22,Table1[],4,FALSE)</f>
        <v>20.6</v>
      </c>
      <c r="I22" s="42">
        <v>4</v>
      </c>
      <c r="J22" s="19"/>
      <c r="K22" s="44"/>
      <c r="L22" s="19"/>
      <c r="M22" s="44"/>
      <c r="N22" s="19"/>
      <c r="O22" s="44"/>
      <c r="P22" s="19"/>
      <c r="Q22" s="21">
        <f t="shared" si="9"/>
        <v>0</v>
      </c>
      <c r="R22" s="22">
        <f t="shared" ref="R22:R30" si="10">SUM(Q22*F22)</f>
        <v>0</v>
      </c>
    </row>
    <row r="23" spans="1:18" ht="15" customHeight="1" x14ac:dyDescent="0.25">
      <c r="A23" s="194"/>
      <c r="B23" s="100" t="s">
        <v>26</v>
      </c>
      <c r="C23" s="50">
        <f>VLOOKUP(B23,'Data &amp; Table'!A4:G60,2,FALSE)</f>
        <v>0</v>
      </c>
      <c r="D23" s="93" t="str">
        <f>VLOOKUP(B23,Table1[],3,FALSE)</f>
        <v>1 ea</v>
      </c>
      <c r="E23" s="50" t="s">
        <v>22</v>
      </c>
      <c r="F23" s="54">
        <f t="shared" ref="F23:F30" si="11">SUM(H23/G23)</f>
        <v>2.31</v>
      </c>
      <c r="G23" s="52">
        <f>VLOOKUP(B23,Table1[],5,FALSE)</f>
        <v>1</v>
      </c>
      <c r="H23" s="53">
        <f>VLOOKUP(B23,Table1[],4,FALSE)</f>
        <v>2.31</v>
      </c>
      <c r="I23" s="45">
        <v>24</v>
      </c>
      <c r="J23" s="27"/>
      <c r="K23" s="47"/>
      <c r="L23" s="27"/>
      <c r="M23" s="47"/>
      <c r="N23" s="27"/>
      <c r="O23" s="47"/>
      <c r="P23" s="27"/>
      <c r="Q23" s="29">
        <f t="shared" si="9"/>
        <v>0</v>
      </c>
      <c r="R23" s="30">
        <f t="shared" si="10"/>
        <v>0</v>
      </c>
    </row>
    <row r="24" spans="1:18" ht="15" customHeight="1" x14ac:dyDescent="0.25">
      <c r="A24" s="194"/>
      <c r="B24" s="97" t="s">
        <v>36</v>
      </c>
      <c r="C24" s="50">
        <f>VLOOKUP(B24,'Data &amp; Table'!A5:G61,2,FALSE)</f>
        <v>3412410</v>
      </c>
      <c r="D24" s="93" t="str">
        <f>VLOOKUP(B24,Table1[],3,FALSE)</f>
        <v>48 ct</v>
      </c>
      <c r="E24" s="50" t="s">
        <v>22</v>
      </c>
      <c r="F24" s="54">
        <f t="shared" si="11"/>
        <v>0.32645833333333335</v>
      </c>
      <c r="G24" s="52">
        <f>VLOOKUP(B24,Table1[],5,FALSE)</f>
        <v>48</v>
      </c>
      <c r="H24" s="53">
        <f>VLOOKUP(B24,Table1[],4,FALSE)</f>
        <v>15.67</v>
      </c>
      <c r="I24" s="45">
        <v>24</v>
      </c>
      <c r="J24" s="27"/>
      <c r="K24" s="47"/>
      <c r="L24" s="27"/>
      <c r="M24" s="47"/>
      <c r="N24" s="27"/>
      <c r="O24" s="47"/>
      <c r="P24" s="27"/>
      <c r="Q24" s="29">
        <f t="shared" si="9"/>
        <v>0</v>
      </c>
      <c r="R24" s="30">
        <f t="shared" si="10"/>
        <v>0</v>
      </c>
    </row>
    <row r="25" spans="1:18" ht="15" hidden="1" customHeight="1" x14ac:dyDescent="0.25">
      <c r="A25" s="194"/>
      <c r="B25" s="101" t="s">
        <v>68</v>
      </c>
      <c r="C25" s="50">
        <f>VLOOKUP(B25,'Data &amp; Table'!A6:G62,2,FALSE)</f>
        <v>6216725</v>
      </c>
      <c r="D25" s="93" t="str">
        <f>VLOOKUP(B25,Table1[],3,FALSE)</f>
        <v>48 ct</v>
      </c>
      <c r="E25" s="50" t="s">
        <v>22</v>
      </c>
      <c r="F25" s="54">
        <f t="shared" si="11"/>
        <v>0.36791666666666667</v>
      </c>
      <c r="G25" s="52">
        <f>VLOOKUP(B25,Table1[],5,FALSE)</f>
        <v>48</v>
      </c>
      <c r="H25" s="53">
        <f>VLOOKUP(B25,Table1[],4,FALSE)</f>
        <v>17.66</v>
      </c>
      <c r="I25" s="45"/>
      <c r="J25" s="27"/>
      <c r="K25" s="47"/>
      <c r="L25" s="27"/>
      <c r="M25" s="47"/>
      <c r="N25" s="27"/>
      <c r="O25" s="47"/>
      <c r="P25" s="27"/>
      <c r="Q25" s="29">
        <f t="shared" si="9"/>
        <v>0</v>
      </c>
      <c r="R25" s="30">
        <f t="shared" si="10"/>
        <v>0</v>
      </c>
    </row>
    <row r="26" spans="1:18" ht="15" hidden="1" customHeight="1" x14ac:dyDescent="0.25">
      <c r="A26" s="194"/>
      <c r="B26" s="101" t="s">
        <v>70</v>
      </c>
      <c r="C26" s="50">
        <f>VLOOKUP(B26,'Data &amp; Table'!A7:G63,2,FALSE)</f>
        <v>6216709</v>
      </c>
      <c r="D26" s="93" t="str">
        <f>VLOOKUP(B26,Table1[],3,FALSE)</f>
        <v>48 ct</v>
      </c>
      <c r="E26" s="50" t="s">
        <v>22</v>
      </c>
      <c r="F26" s="54">
        <f t="shared" si="11"/>
        <v>0.36791666666666667</v>
      </c>
      <c r="G26" s="52">
        <f>VLOOKUP(B26,Table1[],5,FALSE)</f>
        <v>48</v>
      </c>
      <c r="H26" s="53">
        <f>VLOOKUP(B26,Table1[],4,FALSE)</f>
        <v>17.66</v>
      </c>
      <c r="I26" s="45"/>
      <c r="J26" s="27"/>
      <c r="K26" s="47"/>
      <c r="L26" s="27"/>
      <c r="M26" s="47"/>
      <c r="N26" s="27"/>
      <c r="O26" s="47"/>
      <c r="P26" s="27"/>
      <c r="Q26" s="29">
        <f t="shared" si="9"/>
        <v>0</v>
      </c>
      <c r="R26" s="30">
        <f t="shared" si="10"/>
        <v>0</v>
      </c>
    </row>
    <row r="27" spans="1:18" ht="15" hidden="1" customHeight="1" x14ac:dyDescent="0.25">
      <c r="A27" s="194"/>
      <c r="B27" s="101" t="s">
        <v>69</v>
      </c>
      <c r="C27" s="50">
        <f>VLOOKUP(B27,'Data &amp; Table'!A8:G64,2,FALSE)</f>
        <v>0</v>
      </c>
      <c r="D27" s="93">
        <f>VLOOKUP(B27,Table1[],3,FALSE)</f>
        <v>0</v>
      </c>
      <c r="E27" s="50" t="s">
        <v>22</v>
      </c>
      <c r="F27" s="54">
        <f t="shared" si="11"/>
        <v>0.19</v>
      </c>
      <c r="G27" s="52">
        <f>VLOOKUP(B27,Table1[],5,FALSE)</f>
        <v>1</v>
      </c>
      <c r="H27" s="53">
        <f>VLOOKUP(B27,Table1[],4,FALSE)</f>
        <v>0.19</v>
      </c>
      <c r="I27" s="45"/>
      <c r="J27" s="27"/>
      <c r="K27" s="47"/>
      <c r="L27" s="27"/>
      <c r="M27" s="47"/>
      <c r="N27" s="27"/>
      <c r="O27" s="47"/>
      <c r="P27" s="27"/>
      <c r="Q27" s="29">
        <f t="shared" si="9"/>
        <v>0</v>
      </c>
      <c r="R27" s="30">
        <f t="shared" si="10"/>
        <v>0</v>
      </c>
    </row>
    <row r="28" spans="1:18" ht="15" customHeight="1" x14ac:dyDescent="0.25">
      <c r="A28" s="194"/>
      <c r="B28" s="102" t="s">
        <v>43</v>
      </c>
      <c r="C28" s="50">
        <f>VLOOKUP(B28,'Data &amp; Table'!A9:G65,2,FALSE)</f>
        <v>1666163</v>
      </c>
      <c r="D28" s="93" t="str">
        <f>VLOOKUP(B28,Table1[],3,FALSE)</f>
        <v>48 ct</v>
      </c>
      <c r="E28" s="50" t="s">
        <v>22</v>
      </c>
      <c r="F28" s="54">
        <f t="shared" si="11"/>
        <v>0.31708333333333333</v>
      </c>
      <c r="G28" s="52">
        <f>VLOOKUP(B28,Table1[],5,FALSE)</f>
        <v>48</v>
      </c>
      <c r="H28" s="53">
        <f>VLOOKUP(B28,Table1[],4,FALSE)</f>
        <v>15.22</v>
      </c>
      <c r="I28" s="45">
        <v>48</v>
      </c>
      <c r="J28" s="27"/>
      <c r="K28" s="47"/>
      <c r="L28" s="27"/>
      <c r="M28" s="47"/>
      <c r="N28" s="27"/>
      <c r="O28" s="47"/>
      <c r="P28" s="27"/>
      <c r="Q28" s="29">
        <f t="shared" si="9"/>
        <v>0</v>
      </c>
      <c r="R28" s="30">
        <f t="shared" si="10"/>
        <v>0</v>
      </c>
    </row>
    <row r="29" spans="1:18" ht="15" hidden="1" customHeight="1" x14ac:dyDescent="0.25">
      <c r="A29" s="194"/>
      <c r="B29" s="101" t="s">
        <v>47</v>
      </c>
      <c r="C29" s="50">
        <f>VLOOKUP(B29,'Data &amp; Table'!A10:G66,2,FALSE)</f>
        <v>0</v>
      </c>
      <c r="D29" s="93">
        <f>VLOOKUP(B29,Table1[],3,FALSE)</f>
        <v>0</v>
      </c>
      <c r="E29" s="50" t="s">
        <v>22</v>
      </c>
      <c r="F29" s="54">
        <f t="shared" si="11"/>
        <v>0.8</v>
      </c>
      <c r="G29" s="52">
        <f>VLOOKUP(B29,Table1[],5,FALSE)</f>
        <v>1</v>
      </c>
      <c r="H29" s="53">
        <f>VLOOKUP(B29,Table1[],4,FALSE)</f>
        <v>0.8</v>
      </c>
      <c r="I29" s="45"/>
      <c r="J29" s="27"/>
      <c r="K29" s="47"/>
      <c r="L29" s="27"/>
      <c r="M29" s="47"/>
      <c r="N29" s="27"/>
      <c r="O29" s="47"/>
      <c r="P29" s="27"/>
      <c r="Q29" s="29">
        <f t="shared" si="9"/>
        <v>0</v>
      </c>
      <c r="R29" s="30">
        <f t="shared" si="10"/>
        <v>0</v>
      </c>
    </row>
    <row r="30" spans="1:18" ht="15" customHeight="1" thickBot="1" x14ac:dyDescent="0.3">
      <c r="A30" s="194"/>
      <c r="B30" s="102" t="s">
        <v>48</v>
      </c>
      <c r="C30" s="50">
        <f>VLOOKUP(B30,'Data &amp; Table'!A11:G67,2,FALSE)</f>
        <v>8759060</v>
      </c>
      <c r="D30" s="93" t="str">
        <f>VLOOKUP(B30,Table1[],3,FALSE)</f>
        <v>48 ct</v>
      </c>
      <c r="E30" s="50" t="s">
        <v>22</v>
      </c>
      <c r="F30" s="54">
        <f t="shared" si="11"/>
        <v>0.30437500000000001</v>
      </c>
      <c r="G30" s="52">
        <f>VLOOKUP(B30,Table1[],5,FALSE)</f>
        <v>48</v>
      </c>
      <c r="H30" s="53">
        <f>VLOOKUP(B30,Table1[],4,FALSE)</f>
        <v>14.61</v>
      </c>
      <c r="I30" s="45">
        <v>8</v>
      </c>
      <c r="J30" s="27"/>
      <c r="K30" s="47"/>
      <c r="L30" s="27"/>
      <c r="M30" s="47"/>
      <c r="N30" s="27"/>
      <c r="O30" s="47"/>
      <c r="P30" s="27"/>
      <c r="Q30" s="29">
        <f t="shared" si="9"/>
        <v>0</v>
      </c>
      <c r="R30" s="30">
        <f t="shared" si="10"/>
        <v>0</v>
      </c>
    </row>
    <row r="31" spans="1:18" ht="15" customHeight="1" thickBot="1" x14ac:dyDescent="0.3">
      <c r="A31" s="194"/>
      <c r="B31" s="224" t="s">
        <v>14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9"/>
      <c r="R31" s="38"/>
    </row>
    <row r="32" spans="1:18" ht="15" customHeight="1" x14ac:dyDescent="0.25">
      <c r="A32" s="194"/>
      <c r="B32" s="102" t="s">
        <v>75</v>
      </c>
      <c r="C32" s="50">
        <f>VLOOKUP(B32,Table1[],2,FALSE)</f>
        <v>8328668</v>
      </c>
      <c r="D32" s="93" t="str">
        <f>VLOOKUP(B32,Table1[],3,FALSE)</f>
        <v>384 ct</v>
      </c>
      <c r="E32" s="50" t="s">
        <v>22</v>
      </c>
      <c r="F32" s="51">
        <f>SUM(H32/G32)</f>
        <v>3.3385416666666667E-2</v>
      </c>
      <c r="G32" s="56">
        <f>VLOOKUP(B32,Table1[],5,FALSE)</f>
        <v>384</v>
      </c>
      <c r="H32" s="53">
        <f>VLOOKUP(B32,Table1[],4,FALSE)</f>
        <v>12.82</v>
      </c>
      <c r="I32" s="42">
        <v>80</v>
      </c>
      <c r="J32" s="19"/>
      <c r="K32" s="44"/>
      <c r="L32" s="19"/>
      <c r="M32" s="44"/>
      <c r="N32" s="19"/>
      <c r="O32" s="44"/>
      <c r="P32" s="19"/>
      <c r="Q32" s="21">
        <f t="shared" si="9"/>
        <v>0</v>
      </c>
      <c r="R32" s="22">
        <f>SUM(Q32*F32)</f>
        <v>0</v>
      </c>
    </row>
    <row r="33" spans="1:18" ht="15" hidden="1" customHeight="1" x14ac:dyDescent="0.25">
      <c r="A33" s="194"/>
      <c r="B33" s="102" t="s">
        <v>65</v>
      </c>
      <c r="C33" s="50">
        <f>VLOOKUP(B33,Table1[],2,FALSE)</f>
        <v>4053468</v>
      </c>
      <c r="D33" s="93" t="str">
        <f>VLOOKUP(B33,Table1[],3,FALSE)</f>
        <v>20/50 ct</v>
      </c>
      <c r="E33" s="50" t="s">
        <v>22</v>
      </c>
      <c r="F33" s="54">
        <f t="shared" ref="F33:F46" si="12">SUM(H33/G33)</f>
        <v>4.0600000000000004E-2</v>
      </c>
      <c r="G33" s="56">
        <f>VLOOKUP(B33,Table1[],5,FALSE)</f>
        <v>1000</v>
      </c>
      <c r="H33" s="53">
        <f>VLOOKUP(B33,Table1[],4,FALSE)</f>
        <v>40.6</v>
      </c>
      <c r="I33" s="45"/>
      <c r="J33" s="27"/>
      <c r="K33" s="47"/>
      <c r="L33" s="27"/>
      <c r="M33" s="47"/>
      <c r="N33" s="27"/>
      <c r="O33" s="47"/>
      <c r="P33" s="27"/>
      <c r="Q33" s="29">
        <f t="shared" si="9"/>
        <v>0</v>
      </c>
      <c r="R33" s="30">
        <f t="shared" ref="R33:R46" si="13">SUM(Q33*F33)</f>
        <v>0</v>
      </c>
    </row>
    <row r="34" spans="1:18" ht="15" customHeight="1" x14ac:dyDescent="0.25">
      <c r="A34" s="194"/>
      <c r="B34" s="102" t="s">
        <v>50</v>
      </c>
      <c r="C34" s="50">
        <f>VLOOKUP(B34,Table1[],2,FALSE)</f>
        <v>4695292</v>
      </c>
      <c r="D34" s="93" t="str">
        <f>VLOOKUP(B34,Table1[],3,FALSE)</f>
        <v>6/50 ct</v>
      </c>
      <c r="E34" s="50" t="s">
        <v>22</v>
      </c>
      <c r="F34" s="54">
        <f t="shared" si="12"/>
        <v>9.5966666666666658E-2</v>
      </c>
      <c r="G34" s="56">
        <f>VLOOKUP(B34,Table1[],5,FALSE)</f>
        <v>300</v>
      </c>
      <c r="H34" s="53">
        <f>VLOOKUP(B34,Table1[],4,FALSE)</f>
        <v>28.79</v>
      </c>
      <c r="I34" s="45">
        <v>4</v>
      </c>
      <c r="J34" s="27"/>
      <c r="K34" s="47"/>
      <c r="L34" s="27"/>
      <c r="M34" s="47"/>
      <c r="N34" s="27"/>
      <c r="O34" s="47"/>
      <c r="P34" s="27"/>
      <c r="Q34" s="29">
        <f t="shared" si="9"/>
        <v>0</v>
      </c>
      <c r="R34" s="30">
        <f t="shared" si="13"/>
        <v>0</v>
      </c>
    </row>
    <row r="35" spans="1:18" ht="15" customHeight="1" x14ac:dyDescent="0.25">
      <c r="A35" s="194"/>
      <c r="B35" s="102" t="s">
        <v>60</v>
      </c>
      <c r="C35" s="50">
        <f>VLOOKUP(B35,Table1[],2,FALSE)</f>
        <v>6937445</v>
      </c>
      <c r="D35" s="93" t="str">
        <f>VLOOKUP(B35,Table1[],3,FALSE)</f>
        <v>200 ct</v>
      </c>
      <c r="E35" s="50" t="s">
        <v>22</v>
      </c>
      <c r="F35" s="54">
        <f t="shared" si="12"/>
        <v>7.4400000000000008E-2</v>
      </c>
      <c r="G35" s="56">
        <f>VLOOKUP(B35,Table1[],5,FALSE)</f>
        <v>200</v>
      </c>
      <c r="H35" s="53">
        <f>VLOOKUP(B35,Table1[],4,FALSE)</f>
        <v>14.88</v>
      </c>
      <c r="I35" s="45">
        <v>80</v>
      </c>
      <c r="J35" s="27"/>
      <c r="K35" s="47"/>
      <c r="L35" s="27"/>
      <c r="M35" s="47"/>
      <c r="N35" s="27"/>
      <c r="O35" s="47"/>
      <c r="P35" s="27"/>
      <c r="Q35" s="29">
        <f t="shared" si="9"/>
        <v>0</v>
      </c>
      <c r="R35" s="30">
        <f t="shared" si="13"/>
        <v>0</v>
      </c>
    </row>
    <row r="36" spans="1:18" ht="15" customHeight="1" x14ac:dyDescent="0.25">
      <c r="A36" s="194"/>
      <c r="B36" s="102" t="s">
        <v>61</v>
      </c>
      <c r="C36" s="50">
        <f>VLOOKUP(B36,Table1[],2,FALSE)</f>
        <v>4136768</v>
      </c>
      <c r="D36" s="93" t="str">
        <f>VLOOKUP(B36,Table1[],3,FALSE)</f>
        <v>1000 ct</v>
      </c>
      <c r="E36" s="50" t="s">
        <v>22</v>
      </c>
      <c r="F36" s="54">
        <f t="shared" si="12"/>
        <v>2.3809999999999998E-2</v>
      </c>
      <c r="G36" s="56">
        <f>VLOOKUP(B36,Table1[],5,FALSE)</f>
        <v>1000</v>
      </c>
      <c r="H36" s="53">
        <f>VLOOKUP(B36,Table1[],4,FALSE)</f>
        <v>23.81</v>
      </c>
      <c r="I36" s="45">
        <v>40</v>
      </c>
      <c r="J36" s="27"/>
      <c r="K36" s="47"/>
      <c r="L36" s="27"/>
      <c r="M36" s="47"/>
      <c r="N36" s="27"/>
      <c r="O36" s="47"/>
      <c r="P36" s="27"/>
      <c r="Q36" s="29">
        <f t="shared" si="9"/>
        <v>0</v>
      </c>
      <c r="R36" s="30">
        <f t="shared" si="13"/>
        <v>0</v>
      </c>
    </row>
    <row r="37" spans="1:18" ht="15" customHeight="1" x14ac:dyDescent="0.25">
      <c r="A37" s="194"/>
      <c r="B37" s="102" t="s">
        <v>80</v>
      </c>
      <c r="C37" s="50">
        <f>VLOOKUP(B37,Table1[],2,FALSE)</f>
        <v>7087133</v>
      </c>
      <c r="D37" s="93" t="str">
        <f>VLOOKUP(B37,Table1[],3,FALSE)</f>
        <v>200 ct</v>
      </c>
      <c r="E37" s="50" t="s">
        <v>22</v>
      </c>
      <c r="F37" s="54">
        <f t="shared" si="12"/>
        <v>0.17019999999999999</v>
      </c>
      <c r="G37" s="56">
        <f>VLOOKUP(B37,Table1[],5,FALSE)</f>
        <v>200</v>
      </c>
      <c r="H37" s="53">
        <f>VLOOKUP(B37,Table1[],4,FALSE)</f>
        <v>34.04</v>
      </c>
      <c r="I37" s="45">
        <v>32</v>
      </c>
      <c r="J37" s="27"/>
      <c r="K37" s="47"/>
      <c r="L37" s="27"/>
      <c r="M37" s="47"/>
      <c r="N37" s="27"/>
      <c r="O37" s="47"/>
      <c r="P37" s="27"/>
      <c r="Q37" s="29">
        <f t="shared" si="9"/>
        <v>0</v>
      </c>
      <c r="R37" s="30">
        <f t="shared" si="13"/>
        <v>0</v>
      </c>
    </row>
    <row r="38" spans="1:18" ht="15" customHeight="1" x14ac:dyDescent="0.25">
      <c r="A38" s="194"/>
      <c r="B38" s="102" t="s">
        <v>81</v>
      </c>
      <c r="C38" s="50">
        <f>VLOOKUP(B38,Table1[],2,FALSE)</f>
        <v>4879710</v>
      </c>
      <c r="D38" s="93" t="str">
        <f>VLOOKUP(B38,Table1[],3,FALSE)</f>
        <v>2000 ct</v>
      </c>
      <c r="E38" s="50" t="s">
        <v>22</v>
      </c>
      <c r="F38" s="54">
        <f t="shared" si="12"/>
        <v>6.13E-3</v>
      </c>
      <c r="G38" s="56">
        <f>VLOOKUP(B38,Table1[],5,FALSE)</f>
        <v>2000</v>
      </c>
      <c r="H38" s="53">
        <f>VLOOKUP(B38,Table1[],4,FALSE)</f>
        <v>12.26</v>
      </c>
      <c r="I38" s="45">
        <v>160</v>
      </c>
      <c r="J38" s="27"/>
      <c r="K38" s="47"/>
      <c r="L38" s="27"/>
      <c r="M38" s="47"/>
      <c r="N38" s="27"/>
      <c r="O38" s="47"/>
      <c r="P38" s="27"/>
      <c r="Q38" s="29">
        <f t="shared" si="9"/>
        <v>0</v>
      </c>
      <c r="R38" s="30">
        <f t="shared" si="13"/>
        <v>0</v>
      </c>
    </row>
    <row r="39" spans="1:18" ht="15" customHeight="1" x14ac:dyDescent="0.25">
      <c r="A39" s="194"/>
      <c r="B39" s="102" t="s">
        <v>82</v>
      </c>
      <c r="C39" s="50">
        <f>VLOOKUP(B39,Table1[],2,FALSE)</f>
        <v>6735138</v>
      </c>
      <c r="D39" s="93" t="str">
        <f>VLOOKUP(B39,Table1[],3,FALSE)</f>
        <v>200 ct</v>
      </c>
      <c r="E39" s="50" t="s">
        <v>22</v>
      </c>
      <c r="F39" s="54">
        <f t="shared" si="12"/>
        <v>6.9749999999999993E-2</v>
      </c>
      <c r="G39" s="56">
        <f>VLOOKUP(B39,Table1[],5,FALSE)</f>
        <v>200</v>
      </c>
      <c r="H39" s="53">
        <f>VLOOKUP(B39,Table1[],4,FALSE)</f>
        <v>13.95</v>
      </c>
      <c r="I39" s="45">
        <v>16</v>
      </c>
      <c r="J39" s="27"/>
      <c r="K39" s="47"/>
      <c r="L39" s="27"/>
      <c r="M39" s="47"/>
      <c r="N39" s="27"/>
      <c r="O39" s="47"/>
      <c r="P39" s="27"/>
      <c r="Q39" s="29">
        <f t="shared" si="9"/>
        <v>0</v>
      </c>
      <c r="R39" s="30">
        <f t="shared" si="13"/>
        <v>0</v>
      </c>
    </row>
    <row r="40" spans="1:18" ht="15" customHeight="1" x14ac:dyDescent="0.25">
      <c r="A40" s="194"/>
      <c r="B40" s="102" t="s">
        <v>83</v>
      </c>
      <c r="C40" s="50">
        <f>VLOOKUP(B40,Table1[],2,FALSE)</f>
        <v>6631347</v>
      </c>
      <c r="D40" s="93" t="str">
        <f>VLOOKUP(B40,Table1[],3,FALSE)</f>
        <v>600 ct</v>
      </c>
      <c r="E40" s="50" t="s">
        <v>22</v>
      </c>
      <c r="F40" s="54">
        <f t="shared" si="12"/>
        <v>3.3849999999999998E-2</v>
      </c>
      <c r="G40" s="56">
        <f>VLOOKUP(B40,Table1[],5,FALSE)</f>
        <v>600</v>
      </c>
      <c r="H40" s="53">
        <f>VLOOKUP(B40,Table1[],4,FALSE)</f>
        <v>20.309999999999999</v>
      </c>
      <c r="I40" s="45">
        <v>48</v>
      </c>
      <c r="J40" s="27"/>
      <c r="K40" s="47"/>
      <c r="L40" s="27"/>
      <c r="M40" s="47"/>
      <c r="N40" s="27"/>
      <c r="O40" s="47"/>
      <c r="P40" s="27"/>
      <c r="Q40" s="29">
        <f t="shared" si="9"/>
        <v>0</v>
      </c>
      <c r="R40" s="30">
        <f t="shared" si="13"/>
        <v>0</v>
      </c>
    </row>
    <row r="41" spans="1:18" ht="15" customHeight="1" x14ac:dyDescent="0.25">
      <c r="A41" s="194"/>
      <c r="B41" s="102" t="s">
        <v>84</v>
      </c>
      <c r="C41" s="50">
        <f>VLOOKUP(B41,Table1[],2,FALSE)</f>
        <v>4394417</v>
      </c>
      <c r="D41" s="93" t="str">
        <f>VLOOKUP(B41,Table1[],3,FALSE)</f>
        <v>500 ct</v>
      </c>
      <c r="E41" s="50" t="s">
        <v>22</v>
      </c>
      <c r="F41" s="54">
        <f t="shared" si="12"/>
        <v>1.8460000000000001E-2</v>
      </c>
      <c r="G41" s="56">
        <f>VLOOKUP(B41,Table1[],5,FALSE)</f>
        <v>500</v>
      </c>
      <c r="H41" s="53">
        <f>VLOOKUP(B41,Table1[],4,FALSE)</f>
        <v>9.23</v>
      </c>
      <c r="I41" s="45">
        <v>40</v>
      </c>
      <c r="J41" s="27"/>
      <c r="K41" s="47"/>
      <c r="L41" s="27"/>
      <c r="M41" s="47"/>
      <c r="N41" s="27"/>
      <c r="O41" s="47"/>
      <c r="P41" s="27"/>
      <c r="Q41" s="29">
        <f t="shared" si="9"/>
        <v>0</v>
      </c>
      <c r="R41" s="30">
        <f t="shared" si="13"/>
        <v>0</v>
      </c>
    </row>
    <row r="42" spans="1:18" ht="15" customHeight="1" x14ac:dyDescent="0.25">
      <c r="A42" s="194"/>
      <c r="B42" s="102" t="s">
        <v>85</v>
      </c>
      <c r="C42" s="50">
        <f>VLOOKUP(B42,Table1[],2,FALSE)</f>
        <v>210417</v>
      </c>
      <c r="D42" s="93" t="str">
        <f>VLOOKUP(B42,Table1[],3,FALSE)</f>
        <v>3/1000 ct</v>
      </c>
      <c r="E42" s="50" t="s">
        <v>22</v>
      </c>
      <c r="F42" s="54">
        <f t="shared" si="12"/>
        <v>1.04E-2</v>
      </c>
      <c r="G42" s="56">
        <f>VLOOKUP(B42,Table1[],5,FALSE)</f>
        <v>1000</v>
      </c>
      <c r="H42" s="53">
        <f>VLOOKUP(B42,Table1[],4,FALSE)</f>
        <v>10.4</v>
      </c>
      <c r="I42" s="45">
        <v>40</v>
      </c>
      <c r="J42" s="27"/>
      <c r="K42" s="47"/>
      <c r="L42" s="27"/>
      <c r="M42" s="47"/>
      <c r="N42" s="27"/>
      <c r="O42" s="47"/>
      <c r="P42" s="27"/>
      <c r="Q42" s="29">
        <f t="shared" si="9"/>
        <v>0</v>
      </c>
      <c r="R42" s="30">
        <f t="shared" si="13"/>
        <v>0</v>
      </c>
    </row>
    <row r="43" spans="1:18" ht="15" customHeight="1" x14ac:dyDescent="0.25">
      <c r="A43" s="194"/>
      <c r="B43" s="102" t="s">
        <v>86</v>
      </c>
      <c r="C43" s="50">
        <f>VLOOKUP(B43,Table1[],2,FALSE)</f>
        <v>210447</v>
      </c>
      <c r="D43" s="93" t="str">
        <f>VLOOKUP(B43,Table1[],3,FALSE)</f>
        <v>3/1000 ct</v>
      </c>
      <c r="E43" s="50" t="s">
        <v>22</v>
      </c>
      <c r="F43" s="54">
        <f t="shared" si="12"/>
        <v>6.7400000000000003E-3</v>
      </c>
      <c r="G43" s="56">
        <f>VLOOKUP(B43,Table1[],5,FALSE)</f>
        <v>1000</v>
      </c>
      <c r="H43" s="53">
        <f>VLOOKUP(B43,Table1[],4,FALSE)</f>
        <v>6.74</v>
      </c>
      <c r="I43" s="45">
        <v>40</v>
      </c>
      <c r="J43" s="34"/>
      <c r="K43" s="49"/>
      <c r="L43" s="34"/>
      <c r="M43" s="49"/>
      <c r="N43" s="34"/>
      <c r="O43" s="49"/>
      <c r="P43" s="34"/>
      <c r="Q43" s="29">
        <f t="shared" si="9"/>
        <v>0</v>
      </c>
      <c r="R43" s="30">
        <f t="shared" si="13"/>
        <v>0</v>
      </c>
    </row>
    <row r="44" spans="1:18" ht="15" customHeight="1" thickBot="1" x14ac:dyDescent="0.3">
      <c r="A44" s="194"/>
      <c r="B44" s="102" t="s">
        <v>88</v>
      </c>
      <c r="C44" s="50">
        <f>VLOOKUP(B44,Table1[],2,FALSE)</f>
        <v>7038015</v>
      </c>
      <c r="D44" s="93" t="str">
        <f>VLOOKUP(B44,Table1[],3,FALSE)</f>
        <v>100 ct</v>
      </c>
      <c r="E44" s="50" t="s">
        <v>22</v>
      </c>
      <c r="F44" s="54">
        <f t="shared" si="12"/>
        <v>0.45659999999999995</v>
      </c>
      <c r="G44" s="56">
        <f>VLOOKUP(B44,Table1[],5,FALSE)</f>
        <v>100</v>
      </c>
      <c r="H44" s="53">
        <f>VLOOKUP(B44,Table1[],4,FALSE)</f>
        <v>45.66</v>
      </c>
      <c r="I44" s="45">
        <v>6</v>
      </c>
      <c r="J44" s="34"/>
      <c r="K44" s="49"/>
      <c r="L44" s="34"/>
      <c r="M44" s="49"/>
      <c r="N44" s="34"/>
      <c r="O44" s="49"/>
      <c r="P44" s="34"/>
      <c r="Q44" s="29">
        <f t="shared" si="9"/>
        <v>0</v>
      </c>
      <c r="R44" s="30">
        <f t="shared" si="13"/>
        <v>0</v>
      </c>
    </row>
    <row r="45" spans="1:18" ht="15" hidden="1" customHeight="1" x14ac:dyDescent="0.25">
      <c r="A45" s="194"/>
      <c r="B45" s="102" t="s">
        <v>87</v>
      </c>
      <c r="C45" s="50">
        <f>VLOOKUP(B45,Table1[],2,FALSE)</f>
        <v>2647933</v>
      </c>
      <c r="D45" s="93" t="str">
        <f>VLOOKUP(B45,Table1[],3,FALSE)</f>
        <v>2000 ct</v>
      </c>
      <c r="E45" s="50" t="s">
        <v>22</v>
      </c>
      <c r="F45" s="54">
        <f t="shared" si="12"/>
        <v>9.1599999999999997E-3</v>
      </c>
      <c r="G45" s="56">
        <f>VLOOKUP(B45,Table1[],5,FALSE)</f>
        <v>2000</v>
      </c>
      <c r="H45" s="53">
        <f>VLOOKUP(B45,Table1[],4,FALSE)</f>
        <v>18.32</v>
      </c>
      <c r="I45" s="45"/>
      <c r="J45" s="25"/>
      <c r="K45" s="46"/>
      <c r="L45" s="25"/>
      <c r="M45" s="46"/>
      <c r="N45" s="25"/>
      <c r="O45" s="46"/>
      <c r="P45" s="25"/>
      <c r="Q45" s="29">
        <f t="shared" si="9"/>
        <v>0</v>
      </c>
      <c r="R45" s="30">
        <f t="shared" si="13"/>
        <v>0</v>
      </c>
    </row>
    <row r="46" spans="1:18" ht="15" hidden="1" customHeight="1" thickBot="1" x14ac:dyDescent="0.3">
      <c r="A46" s="194"/>
      <c r="B46" s="102" t="s">
        <v>52</v>
      </c>
      <c r="C46" s="50">
        <f>VLOOKUP(B46,Table1[],2,FALSE)</f>
        <v>4040440</v>
      </c>
      <c r="D46" s="93" t="str">
        <f>VLOOKUP(B46,Table1[],3,FALSE)</f>
        <v>24 ct</v>
      </c>
      <c r="E46" s="50" t="s">
        <v>22</v>
      </c>
      <c r="F46" s="54">
        <f t="shared" si="12"/>
        <v>0.79041666666666666</v>
      </c>
      <c r="G46" s="56">
        <f>VLOOKUP(B46,Table1[],5,FALSE)</f>
        <v>24</v>
      </c>
      <c r="H46" s="53">
        <f>VLOOKUP(B46,Table1[],4,FALSE)</f>
        <v>18.97</v>
      </c>
      <c r="I46" s="45"/>
      <c r="J46" s="25"/>
      <c r="K46" s="46"/>
      <c r="L46" s="25"/>
      <c r="M46" s="46"/>
      <c r="N46" s="25"/>
      <c r="O46" s="46"/>
      <c r="P46" s="25"/>
      <c r="Q46" s="29">
        <f t="shared" si="9"/>
        <v>0</v>
      </c>
      <c r="R46" s="30">
        <f t="shared" si="13"/>
        <v>0</v>
      </c>
    </row>
    <row r="47" spans="1:18" ht="15" customHeight="1" thickBot="1" x14ac:dyDescent="0.3">
      <c r="A47" s="194"/>
      <c r="B47" s="224" t="s">
        <v>89</v>
      </c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9"/>
      <c r="R47" s="38"/>
    </row>
    <row r="48" spans="1:18" ht="15" customHeight="1" x14ac:dyDescent="0.25">
      <c r="A48" s="194"/>
      <c r="B48" s="102" t="s">
        <v>91</v>
      </c>
      <c r="C48" s="50">
        <f>VLOOKUP(B48,Table1[],2,FALSE)</f>
        <v>9523986</v>
      </c>
      <c r="D48" s="93" t="str">
        <f>VLOOKUP(B48,Table1[],3,FALSE)</f>
        <v>96/Sli</v>
      </c>
      <c r="E48" s="50" t="s">
        <v>22</v>
      </c>
      <c r="F48" s="51">
        <f>SUM(H48/G48)</f>
        <v>0.22072916666666667</v>
      </c>
      <c r="G48" s="56">
        <f>VLOOKUP(B48,Table1[],5,FALSE)</f>
        <v>96</v>
      </c>
      <c r="H48" s="53">
        <f>VLOOKUP(B48,Table1[],4,FALSE)</f>
        <v>21.19</v>
      </c>
      <c r="I48" s="16">
        <v>24</v>
      </c>
      <c r="J48" s="57"/>
      <c r="K48" s="18"/>
      <c r="L48" s="58"/>
      <c r="M48" s="20"/>
      <c r="N48" s="58"/>
      <c r="O48" s="20"/>
      <c r="P48" s="57"/>
      <c r="Q48" s="21">
        <f t="shared" ref="Q48:Q59" si="14">SUM(J48:P48)</f>
        <v>0</v>
      </c>
      <c r="R48" s="22">
        <f t="shared" ref="R48:R59" si="15">SUM(Q48*F48)</f>
        <v>0</v>
      </c>
    </row>
    <row r="49" spans="1:18" ht="15" customHeight="1" x14ac:dyDescent="0.25">
      <c r="A49" s="194"/>
      <c r="B49" s="102" t="s">
        <v>74</v>
      </c>
      <c r="C49" s="50">
        <f>VLOOKUP(B49,Table1[],2,FALSE)</f>
        <v>9523952</v>
      </c>
      <c r="D49" s="93" t="str">
        <f>VLOOKUP(B49,Table1[],3,FALSE)</f>
        <v>96/Sli</v>
      </c>
      <c r="E49" s="50" t="s">
        <v>22</v>
      </c>
      <c r="F49" s="54">
        <f t="shared" ref="F49:F59" si="16">SUM(H49/G49)</f>
        <v>0.22750000000000001</v>
      </c>
      <c r="G49" s="56">
        <f>VLOOKUP(B49,Table1[],5,FALSE)</f>
        <v>96</v>
      </c>
      <c r="H49" s="53">
        <f>VLOOKUP(B49,Table1[],4,FALSE)</f>
        <v>21.84</v>
      </c>
      <c r="I49" s="24">
        <v>24</v>
      </c>
      <c r="J49" s="59"/>
      <c r="K49" s="26"/>
      <c r="L49" s="60"/>
      <c r="M49" s="28"/>
      <c r="N49" s="60"/>
      <c r="O49" s="28"/>
      <c r="P49" s="59"/>
      <c r="Q49" s="29">
        <f t="shared" si="14"/>
        <v>0</v>
      </c>
      <c r="R49" s="30">
        <f t="shared" si="15"/>
        <v>0</v>
      </c>
    </row>
    <row r="50" spans="1:18" ht="15" customHeight="1" x14ac:dyDescent="0.25">
      <c r="A50" s="194"/>
      <c r="B50" s="102" t="s">
        <v>51</v>
      </c>
      <c r="C50" s="50">
        <f>VLOOKUP(B50,Table1[],2,FALSE)</f>
        <v>4212221</v>
      </c>
      <c r="D50" s="93" t="str">
        <f>VLOOKUP(B50,Table1[],3,FALSE)</f>
        <v>96 ct</v>
      </c>
      <c r="E50" s="50" t="s">
        <v>22</v>
      </c>
      <c r="F50" s="54">
        <f t="shared" si="16"/>
        <v>0.40479166666666666</v>
      </c>
      <c r="G50" s="56">
        <f>VLOOKUP(B50,Table1[],5,FALSE)</f>
        <v>96</v>
      </c>
      <c r="H50" s="53">
        <f>VLOOKUP(B50,Table1[],4,FALSE)</f>
        <v>38.86</v>
      </c>
      <c r="I50" s="24">
        <v>4</v>
      </c>
      <c r="J50" s="59"/>
      <c r="K50" s="26"/>
      <c r="L50" s="60"/>
      <c r="M50" s="28"/>
      <c r="N50" s="60"/>
      <c r="O50" s="28"/>
      <c r="P50" s="59"/>
      <c r="Q50" s="29">
        <f t="shared" si="14"/>
        <v>0</v>
      </c>
      <c r="R50" s="30">
        <f t="shared" si="15"/>
        <v>0</v>
      </c>
    </row>
    <row r="51" spans="1:18" ht="15" customHeight="1" x14ac:dyDescent="0.25">
      <c r="A51" s="194"/>
      <c r="B51" s="102" t="s">
        <v>55</v>
      </c>
      <c r="C51" s="50">
        <f>VLOOKUP(B51,Table1[],2,FALSE)</f>
        <v>4044640</v>
      </c>
      <c r="D51" s="93" t="str">
        <f>VLOOKUP(B51,Table1[],3,FALSE)</f>
        <v>96 ct</v>
      </c>
      <c r="E51" s="50" t="s">
        <v>22</v>
      </c>
      <c r="F51" s="54">
        <f t="shared" si="16"/>
        <v>0.37062499999999998</v>
      </c>
      <c r="G51" s="56">
        <f>VLOOKUP(B51,Table1[],5,FALSE)</f>
        <v>96</v>
      </c>
      <c r="H51" s="53">
        <f>VLOOKUP(B51,Table1[],4,FALSE)</f>
        <v>35.58</v>
      </c>
      <c r="I51" s="24">
        <v>4</v>
      </c>
      <c r="J51" s="59"/>
      <c r="K51" s="26"/>
      <c r="L51" s="60"/>
      <c r="M51" s="28"/>
      <c r="N51" s="60"/>
      <c r="O51" s="28"/>
      <c r="P51" s="59"/>
      <c r="Q51" s="29">
        <f t="shared" si="14"/>
        <v>0</v>
      </c>
      <c r="R51" s="30">
        <f t="shared" si="15"/>
        <v>0</v>
      </c>
    </row>
    <row r="52" spans="1:18" ht="15" customHeight="1" x14ac:dyDescent="0.25">
      <c r="A52" s="194"/>
      <c r="B52" s="102" t="s">
        <v>66</v>
      </c>
      <c r="C52" s="50">
        <f>VLOOKUP(B52,Table1[],2,FALSE)</f>
        <v>4008538</v>
      </c>
      <c r="D52" s="93" t="str">
        <f>VLOOKUP(B52,Table1[],3,FALSE)</f>
        <v>500 ct</v>
      </c>
      <c r="E52" s="50" t="s">
        <v>22</v>
      </c>
      <c r="F52" s="54">
        <f t="shared" si="16"/>
        <v>3.1120000000000002E-2</v>
      </c>
      <c r="G52" s="56">
        <f>VLOOKUP(B52,Table1[],5,FALSE)</f>
        <v>500</v>
      </c>
      <c r="H52" s="53">
        <f>VLOOKUP(B52,Table1[],4,FALSE)</f>
        <v>15.56</v>
      </c>
      <c r="I52" s="24">
        <v>160</v>
      </c>
      <c r="J52" s="59"/>
      <c r="K52" s="26"/>
      <c r="L52" s="60"/>
      <c r="M52" s="28"/>
      <c r="N52" s="60"/>
      <c r="O52" s="28"/>
      <c r="P52" s="59"/>
      <c r="Q52" s="29">
        <f t="shared" si="14"/>
        <v>0</v>
      </c>
      <c r="R52" s="30">
        <f t="shared" si="15"/>
        <v>0</v>
      </c>
    </row>
    <row r="53" spans="1:18" ht="15" hidden="1" customHeight="1" x14ac:dyDescent="0.25">
      <c r="A53" s="194"/>
      <c r="B53" s="102" t="s">
        <v>67</v>
      </c>
      <c r="C53" s="50">
        <f>VLOOKUP(B53,Table1[],2,FALSE)</f>
        <v>4114914</v>
      </c>
      <c r="D53" s="93" t="str">
        <f>VLOOKUP(B53,Table1[],3,FALSE)</f>
        <v>300 ct</v>
      </c>
      <c r="E53" s="50" t="s">
        <v>22</v>
      </c>
      <c r="F53" s="54">
        <f t="shared" si="16"/>
        <v>4.1033333333333338E-2</v>
      </c>
      <c r="G53" s="56">
        <f>VLOOKUP(B53,Table1[],5,FALSE)</f>
        <v>300</v>
      </c>
      <c r="H53" s="53">
        <f>VLOOKUP(B53,Table1[],4,FALSE)</f>
        <v>12.31</v>
      </c>
      <c r="I53" s="24"/>
      <c r="J53" s="59"/>
      <c r="K53" s="26"/>
      <c r="L53" s="60"/>
      <c r="M53" s="28"/>
      <c r="N53" s="60"/>
      <c r="O53" s="28"/>
      <c r="P53" s="59"/>
      <c r="Q53" s="29">
        <f t="shared" si="14"/>
        <v>0</v>
      </c>
      <c r="R53" s="30">
        <f t="shared" si="15"/>
        <v>0</v>
      </c>
    </row>
    <row r="54" spans="1:18" ht="15" hidden="1" customHeight="1" x14ac:dyDescent="0.25">
      <c r="A54" s="194"/>
      <c r="B54" s="101" t="s">
        <v>28</v>
      </c>
      <c r="C54" s="50">
        <f>VLOOKUP(B54,Table1[],2,FALSE)</f>
        <v>1850189</v>
      </c>
      <c r="D54" s="93" t="str">
        <f>VLOOKUP(B54,Table1[],3,FALSE)</f>
        <v>4/30 ct</v>
      </c>
      <c r="E54" s="50" t="s">
        <v>22</v>
      </c>
      <c r="F54" s="54">
        <f t="shared" si="16"/>
        <v>0.23716666666666666</v>
      </c>
      <c r="G54" s="56">
        <f>VLOOKUP(B54,Table1[],5,FALSE)</f>
        <v>120</v>
      </c>
      <c r="H54" s="53">
        <f>VLOOKUP(B54,Table1[],4,FALSE)</f>
        <v>28.46</v>
      </c>
      <c r="I54" s="24"/>
      <c r="J54" s="59"/>
      <c r="K54" s="26"/>
      <c r="L54" s="60"/>
      <c r="M54" s="28"/>
      <c r="N54" s="60"/>
      <c r="O54" s="28"/>
      <c r="P54" s="59"/>
      <c r="Q54" s="29">
        <f t="shared" si="14"/>
        <v>0</v>
      </c>
      <c r="R54" s="30">
        <f t="shared" si="15"/>
        <v>0</v>
      </c>
    </row>
    <row r="55" spans="1:18" ht="15" customHeight="1" x14ac:dyDescent="0.25">
      <c r="A55" s="194"/>
      <c r="B55" s="102" t="s">
        <v>32</v>
      </c>
      <c r="C55" s="50">
        <f>VLOOKUP(B55,Table1[],2,FALSE)</f>
        <v>4307575</v>
      </c>
      <c r="D55" s="93" t="str">
        <f>VLOOKUP(B55,Table1[],3,FALSE)</f>
        <v>200 ct</v>
      </c>
      <c r="E55" s="50" t="s">
        <v>22</v>
      </c>
      <c r="F55" s="54">
        <f t="shared" si="16"/>
        <v>0.10869999999999999</v>
      </c>
      <c r="G55" s="56">
        <f>VLOOKUP(B55,Table1[],5,FALSE)</f>
        <v>200</v>
      </c>
      <c r="H55" s="53">
        <f>VLOOKUP(B55,Table1[],4,FALSE)</f>
        <v>21.74</v>
      </c>
      <c r="I55" s="24">
        <v>160</v>
      </c>
      <c r="J55" s="59"/>
      <c r="K55" s="26"/>
      <c r="L55" s="60"/>
      <c r="M55" s="28"/>
      <c r="N55" s="60"/>
      <c r="O55" s="28"/>
      <c r="P55" s="59"/>
      <c r="Q55" s="29">
        <f t="shared" si="14"/>
        <v>0</v>
      </c>
      <c r="R55" s="30">
        <f t="shared" si="15"/>
        <v>0</v>
      </c>
    </row>
    <row r="56" spans="1:18" ht="15" hidden="1" customHeight="1" x14ac:dyDescent="0.25">
      <c r="A56" s="194"/>
      <c r="B56" s="101" t="s">
        <v>34</v>
      </c>
      <c r="C56" s="50">
        <f>VLOOKUP(B56,Table1[],2,FALSE)</f>
        <v>1739663</v>
      </c>
      <c r="D56" s="93" t="str">
        <f>VLOOKUP(B56,Table1[],3,FALSE)</f>
        <v>6/50 ct</v>
      </c>
      <c r="E56" s="50" t="s">
        <v>22</v>
      </c>
      <c r="F56" s="54">
        <f t="shared" si="16"/>
        <v>0.1641</v>
      </c>
      <c r="G56" s="56">
        <f>VLOOKUP(B56,Table1[],5,FALSE)</f>
        <v>300</v>
      </c>
      <c r="H56" s="53">
        <f>VLOOKUP(B56,Table1[],4,FALSE)</f>
        <v>49.23</v>
      </c>
      <c r="I56" s="24"/>
      <c r="J56" s="59"/>
      <c r="K56" s="26"/>
      <c r="L56" s="60"/>
      <c r="M56" s="28"/>
      <c r="N56" s="60"/>
      <c r="O56" s="28"/>
      <c r="P56" s="59"/>
      <c r="Q56" s="29">
        <f t="shared" si="14"/>
        <v>0</v>
      </c>
      <c r="R56" s="30">
        <f t="shared" si="15"/>
        <v>0</v>
      </c>
    </row>
    <row r="57" spans="1:18" ht="15" hidden="1" customHeight="1" x14ac:dyDescent="0.25">
      <c r="A57" s="194"/>
      <c r="B57" s="102" t="s">
        <v>37</v>
      </c>
      <c r="C57" s="50">
        <f>VLOOKUP(B57,Table1[],2,FALSE)</f>
        <v>1827433</v>
      </c>
      <c r="D57" s="93" t="str">
        <f>VLOOKUP(B57,Table1[],3,FALSE)</f>
        <v>64 ct</v>
      </c>
      <c r="E57" s="50" t="s">
        <v>22</v>
      </c>
      <c r="F57" s="54">
        <f t="shared" si="16"/>
        <v>0.27124999999999999</v>
      </c>
      <c r="G57" s="56">
        <f>VLOOKUP(B57,Table1[],5,FALSE)</f>
        <v>64</v>
      </c>
      <c r="H57" s="53">
        <f>VLOOKUP(B57,Table1[],4,FALSE)</f>
        <v>17.36</v>
      </c>
      <c r="I57" s="24"/>
      <c r="J57" s="59"/>
      <c r="K57" s="26"/>
      <c r="L57" s="60"/>
      <c r="M57" s="28"/>
      <c r="N57" s="60"/>
      <c r="O57" s="28"/>
      <c r="P57" s="59"/>
      <c r="Q57" s="29">
        <f t="shared" si="14"/>
        <v>0</v>
      </c>
      <c r="R57" s="30">
        <f t="shared" si="15"/>
        <v>0</v>
      </c>
    </row>
    <row r="58" spans="1:18" ht="15" customHeight="1" x14ac:dyDescent="0.25">
      <c r="A58" s="194"/>
      <c r="B58" s="102" t="s">
        <v>52</v>
      </c>
      <c r="C58" s="50">
        <f>VLOOKUP(B58,Table1[],2,FALSE)</f>
        <v>4040440</v>
      </c>
      <c r="D58" s="93" t="str">
        <f>VLOOKUP(B58,Table1[],3,FALSE)</f>
        <v>24 ct</v>
      </c>
      <c r="E58" s="50" t="s">
        <v>22</v>
      </c>
      <c r="F58" s="54">
        <f t="shared" si="16"/>
        <v>0.79041666666666666</v>
      </c>
      <c r="G58" s="56">
        <f>VLOOKUP(B58,Table1[],5,FALSE)</f>
        <v>24</v>
      </c>
      <c r="H58" s="53">
        <f>VLOOKUP(B58,Table1[],4,FALSE)</f>
        <v>18.97</v>
      </c>
      <c r="I58" s="32">
        <v>4</v>
      </c>
      <c r="J58" s="61"/>
      <c r="K58" s="33"/>
      <c r="L58" s="62"/>
      <c r="M58" s="35"/>
      <c r="N58" s="62"/>
      <c r="O58" s="35"/>
      <c r="P58" s="61"/>
      <c r="Q58" s="29">
        <f t="shared" si="14"/>
        <v>0</v>
      </c>
      <c r="R58" s="30">
        <f t="shared" si="15"/>
        <v>0</v>
      </c>
    </row>
    <row r="59" spans="1:18" ht="15" customHeight="1" x14ac:dyDescent="0.25">
      <c r="A59" s="194"/>
      <c r="B59" s="102" t="s">
        <v>73</v>
      </c>
      <c r="C59" s="50">
        <f>VLOOKUP(B59,Table1[],2,FALSE)</f>
        <v>4013066</v>
      </c>
      <c r="D59" s="93" t="str">
        <f>VLOOKUP(B59,Table1[],3,FALSE)</f>
        <v>24 ct</v>
      </c>
      <c r="E59" s="50" t="s">
        <v>22</v>
      </c>
      <c r="F59" s="54">
        <f t="shared" si="16"/>
        <v>0.68833333333333335</v>
      </c>
      <c r="G59" s="56">
        <f>VLOOKUP(B59,Table1[],5,FALSE)</f>
        <v>24</v>
      </c>
      <c r="H59" s="53">
        <f>VLOOKUP(B59,Table1[],4,FALSE)</f>
        <v>16.52</v>
      </c>
      <c r="I59" s="32">
        <v>4</v>
      </c>
      <c r="J59" s="61"/>
      <c r="K59" s="33"/>
      <c r="L59" s="62"/>
      <c r="M59" s="35"/>
      <c r="N59" s="62"/>
      <c r="O59" s="35"/>
      <c r="P59" s="61"/>
      <c r="Q59" s="29">
        <f t="shared" si="14"/>
        <v>0</v>
      </c>
      <c r="R59" s="30">
        <f t="shared" si="15"/>
        <v>0</v>
      </c>
    </row>
    <row r="60" spans="1:18" ht="15" hidden="1" customHeight="1" thickBot="1" x14ac:dyDescent="0.3">
      <c r="A60" s="194"/>
      <c r="B60" s="224" t="s">
        <v>90</v>
      </c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81"/>
      <c r="R60" s="82"/>
    </row>
    <row r="61" spans="1:18" ht="15" hidden="1" customHeight="1" thickBot="1" x14ac:dyDescent="0.3">
      <c r="A61" s="211"/>
      <c r="B61" s="103" t="s">
        <v>44</v>
      </c>
      <c r="C61" s="83">
        <f>VLOOKUP(B61,Table1[],2,FALSE)</f>
        <v>2104998</v>
      </c>
      <c r="D61" s="94" t="str">
        <f>VLOOKUP(B61,Table1[],3,FALSE)</f>
        <v>1000 ct</v>
      </c>
      <c r="E61" s="84" t="s">
        <v>22</v>
      </c>
      <c r="F61" s="85">
        <f t="shared" ref="F61" si="17">SUM(H61/G61)</f>
        <v>6.3200000000000001E-3</v>
      </c>
      <c r="G61" s="84">
        <f>VLOOKUP(B61,Table1[],5,FALSE)</f>
        <v>1000</v>
      </c>
      <c r="H61" s="84">
        <f>VLOOKUP(B61,Table1[],4,FALSE)</f>
        <v>6.32</v>
      </c>
      <c r="I61" s="86"/>
      <c r="J61" s="87"/>
      <c r="K61" s="88"/>
      <c r="L61" s="89"/>
      <c r="M61" s="90"/>
      <c r="N61" s="89"/>
      <c r="O61" s="90"/>
      <c r="P61" s="87"/>
      <c r="Q61" s="91">
        <f t="shared" ref="Q61" si="18">SUM(J61:P61)</f>
        <v>0</v>
      </c>
      <c r="R61" s="92">
        <f t="shared" ref="R61" si="19">SUM(Q61*F61)</f>
        <v>0</v>
      </c>
    </row>
    <row r="62" spans="1:18" x14ac:dyDescent="0.25">
      <c r="Q62" s="64">
        <f>SUM(Q7:Q59)</f>
        <v>0</v>
      </c>
      <c r="R62" s="65">
        <f>SUM(R7:R59)</f>
        <v>0</v>
      </c>
    </row>
  </sheetData>
  <sheetProtection algorithmName="SHA-512" hashValue="gE7d4g/K1RIXjIqToyD7r+teQ56p61OU6W3321v6JhIKGI115LicyM9UPuW7YZnR8Bnku7IFn6TyphnXy7dL5Q==" saltValue="vRRpMk4nP7LuSS2YWWsz8A==" spinCount="100000" sheet="1" objects="1" scenarios="1"/>
  <protectedRanges>
    <protectedRange sqref="I61:P61 I7:P15 I48:P59 I22:P30 I17:P20 I32:P46" name="Range1"/>
  </protectedRanges>
  <mergeCells count="18">
    <mergeCell ref="B1:O2"/>
    <mergeCell ref="P1:P2"/>
    <mergeCell ref="Q1:Q2"/>
    <mergeCell ref="R1:R2"/>
    <mergeCell ref="I3:I4"/>
    <mergeCell ref="Q3:Q4"/>
    <mergeCell ref="R3:R4"/>
    <mergeCell ref="A3:A61"/>
    <mergeCell ref="B3:B4"/>
    <mergeCell ref="D3:D4"/>
    <mergeCell ref="E3:E4"/>
    <mergeCell ref="F3:F4"/>
    <mergeCell ref="B47:P47"/>
    <mergeCell ref="B60:P60"/>
    <mergeCell ref="B6:P6"/>
    <mergeCell ref="B16:P16"/>
    <mergeCell ref="B21:P21"/>
    <mergeCell ref="B31:P31"/>
  </mergeCells>
  <conditionalFormatting sqref="B29">
    <cfRule type="duplicateValues" dxfId="14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DF66-C499-4A20-8A2E-9703A7F0ED7D}">
  <dimension ref="A1:R61"/>
  <sheetViews>
    <sheetView workbookViewId="0">
      <pane xSplit="9" ySplit="4" topLeftCell="J27" activePane="bottomRight" state="frozen"/>
      <selection pane="topRight" activeCell="J1" sqref="J1"/>
      <selection pane="bottomLeft" activeCell="A5" sqref="A5"/>
      <selection pane="bottomRight" activeCell="J3" sqref="J3"/>
    </sheetView>
  </sheetViews>
  <sheetFormatPr defaultRowHeight="15" x14ac:dyDescent="0.25"/>
  <cols>
    <col min="2" max="2" width="24" style="104" customWidth="1"/>
    <col min="3" max="3" width="10.42578125" hidden="1" customWidth="1"/>
    <col min="4" max="4" width="9" style="95" hidden="1" customWidth="1"/>
    <col min="5" max="5" width="10" hidden="1" customWidth="1"/>
    <col min="6" max="6" width="10.140625" style="63" hidden="1" customWidth="1"/>
    <col min="7" max="7" width="10.140625" hidden="1" customWidth="1"/>
    <col min="8" max="8" width="9.140625" hidden="1" customWidth="1"/>
    <col min="18" max="18" width="11.7109375" customWidth="1"/>
  </cols>
  <sheetData>
    <row r="1" spans="1:18" ht="15" customHeight="1" x14ac:dyDescent="0.25">
      <c r="A1" s="1"/>
      <c r="B1" s="204" t="s">
        <v>115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26"/>
      <c r="Q1" s="200"/>
      <c r="R1" s="202"/>
    </row>
    <row r="2" spans="1:18" ht="15" customHeight="1" thickBot="1" x14ac:dyDescent="0.3">
      <c r="A2" s="80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27"/>
      <c r="Q2" s="201"/>
      <c r="R2" s="203"/>
    </row>
    <row r="3" spans="1:18" ht="15" customHeight="1" x14ac:dyDescent="0.25">
      <c r="A3" s="193" t="s">
        <v>115</v>
      </c>
      <c r="B3" s="222" t="s">
        <v>0</v>
      </c>
      <c r="C3" s="3" t="s">
        <v>1</v>
      </c>
      <c r="D3" s="214" t="s">
        <v>2</v>
      </c>
      <c r="E3" s="216" t="s">
        <v>3</v>
      </c>
      <c r="F3" s="218" t="s">
        <v>4</v>
      </c>
      <c r="G3" s="4" t="s">
        <v>5</v>
      </c>
      <c r="H3" s="4" t="s">
        <v>5</v>
      </c>
      <c r="I3" s="206" t="s">
        <v>6</v>
      </c>
      <c r="J3" s="5">
        <f>'Cover Sheet'!D5</f>
        <v>44296</v>
      </c>
      <c r="K3" s="5">
        <f t="shared" ref="K3:P3" si="0">J3+1</f>
        <v>44297</v>
      </c>
      <c r="L3" s="5">
        <f t="shared" si="0"/>
        <v>44298</v>
      </c>
      <c r="M3" s="5">
        <f t="shared" si="0"/>
        <v>44299</v>
      </c>
      <c r="N3" s="5">
        <f t="shared" si="0"/>
        <v>44300</v>
      </c>
      <c r="O3" s="5">
        <f t="shared" si="0"/>
        <v>44301</v>
      </c>
      <c r="P3" s="5">
        <f t="shared" si="0"/>
        <v>44302</v>
      </c>
      <c r="Q3" s="228" t="s">
        <v>7</v>
      </c>
      <c r="R3" s="230" t="s">
        <v>8</v>
      </c>
    </row>
    <row r="4" spans="1:18" ht="15" customHeight="1" thickBot="1" x14ac:dyDescent="0.3">
      <c r="A4" s="194"/>
      <c r="B4" s="223"/>
      <c r="C4" s="6" t="s">
        <v>9</v>
      </c>
      <c r="D4" s="215"/>
      <c r="E4" s="217"/>
      <c r="F4" s="219"/>
      <c r="G4" s="7" t="s">
        <v>10</v>
      </c>
      <c r="H4" s="7" t="s">
        <v>11</v>
      </c>
      <c r="I4" s="207"/>
      <c r="J4" s="113" t="str">
        <f>TEXT(J3,"ddd")</f>
        <v>Sat</v>
      </c>
      <c r="K4" s="113" t="str">
        <f t="shared" ref="K4:P4" si="1">TEXT(K3,"ddd")</f>
        <v>Sun</v>
      </c>
      <c r="L4" s="113" t="str">
        <f t="shared" si="1"/>
        <v>Mon</v>
      </c>
      <c r="M4" s="113" t="str">
        <f t="shared" si="1"/>
        <v>Tue</v>
      </c>
      <c r="N4" s="113" t="str">
        <f t="shared" si="1"/>
        <v>Wed</v>
      </c>
      <c r="O4" s="113" t="str">
        <f t="shared" si="1"/>
        <v>Thu</v>
      </c>
      <c r="P4" s="113" t="str">
        <f t="shared" si="1"/>
        <v>Fri</v>
      </c>
      <c r="Q4" s="229"/>
      <c r="R4" s="231"/>
    </row>
    <row r="5" spans="1:18" ht="15" hidden="1" customHeight="1" thickBot="1" x14ac:dyDescent="0.3">
      <c r="A5" s="194"/>
      <c r="B5" s="105"/>
      <c r="C5" s="105"/>
      <c r="D5" s="106"/>
      <c r="E5" s="107"/>
      <c r="F5" s="108"/>
      <c r="G5" s="109"/>
      <c r="H5" s="109"/>
      <c r="I5" s="8"/>
      <c r="J5" s="8"/>
      <c r="K5" s="8"/>
      <c r="L5" s="8"/>
      <c r="M5" s="8"/>
      <c r="N5" s="8"/>
      <c r="O5" s="8"/>
      <c r="P5" s="8"/>
      <c r="Q5" s="110"/>
      <c r="R5" s="111"/>
    </row>
    <row r="6" spans="1:18" ht="15" customHeight="1" thickBot="1" x14ac:dyDescent="0.3">
      <c r="A6" s="194"/>
      <c r="B6" s="208" t="s">
        <v>12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9"/>
      <c r="R6" s="10"/>
    </row>
    <row r="7" spans="1:18" ht="15" customHeight="1" x14ac:dyDescent="0.25">
      <c r="A7" s="194"/>
      <c r="B7" s="96" t="s">
        <v>64</v>
      </c>
      <c r="C7" s="11">
        <f>VLOOKUP(B7,'Data &amp; Table'!A3:G59,2,FALSE)</f>
        <v>5429872</v>
      </c>
      <c r="D7" s="11" t="str">
        <f>VLOOKUP(B7,Table1[],3,FALSE)</f>
        <v>72/4 oz</v>
      </c>
      <c r="E7" s="12" t="s">
        <v>22</v>
      </c>
      <c r="F7" s="13">
        <f t="shared" ref="F7" si="2">SUM(H7/G7)</f>
        <v>0.1497222222222222</v>
      </c>
      <c r="G7" s="14">
        <f>VLOOKUP(B7,Table1[],5,FALSE)</f>
        <v>72</v>
      </c>
      <c r="H7" s="15">
        <f>VLOOKUP(B7,Table1[],4,FALSE)</f>
        <v>10.78</v>
      </c>
      <c r="I7" s="16"/>
      <c r="J7" s="17"/>
      <c r="K7" s="18"/>
      <c r="L7" s="19"/>
      <c r="M7" s="20"/>
      <c r="N7" s="19"/>
      <c r="O7" s="20"/>
      <c r="P7" s="19"/>
      <c r="Q7" s="21">
        <f>SUM(J7:P7)</f>
        <v>0</v>
      </c>
      <c r="R7" s="22">
        <f>SUM(Q7*F7)</f>
        <v>0</v>
      </c>
    </row>
    <row r="8" spans="1:18" ht="15" customHeight="1" x14ac:dyDescent="0.25">
      <c r="A8" s="194"/>
      <c r="B8" s="97" t="s">
        <v>63</v>
      </c>
      <c r="C8" s="11">
        <f>VLOOKUP(B8,'Data &amp; Table'!A4:G60,2,FALSE)</f>
        <v>6777684</v>
      </c>
      <c r="D8" s="11" t="str">
        <f>VLOOKUP(B8,Table1[],3,FALSE)</f>
        <v>72/4 oz</v>
      </c>
      <c r="E8" s="12" t="s">
        <v>22</v>
      </c>
      <c r="F8" s="23">
        <f>SUM(H8/G8)</f>
        <v>0.17486111111111111</v>
      </c>
      <c r="G8" s="14">
        <f>VLOOKUP(B8,Table1[],5,FALSE)</f>
        <v>72</v>
      </c>
      <c r="H8" s="15">
        <f>VLOOKUP(B8,Table1[],4,FALSE)</f>
        <v>12.59</v>
      </c>
      <c r="I8" s="24"/>
      <c r="J8" s="25"/>
      <c r="K8" s="26"/>
      <c r="L8" s="27"/>
      <c r="M8" s="28"/>
      <c r="N8" s="27"/>
      <c r="O8" s="28"/>
      <c r="P8" s="27"/>
      <c r="Q8" s="29">
        <f t="shared" ref="Q8:Q15" si="3">SUM(J8:P8)</f>
        <v>0</v>
      </c>
      <c r="R8" s="30">
        <f t="shared" ref="R8:R15" si="4">SUM(Q8*F8)</f>
        <v>0</v>
      </c>
    </row>
    <row r="9" spans="1:18" ht="15" customHeight="1" x14ac:dyDescent="0.25">
      <c r="A9" s="194"/>
      <c r="B9" s="97" t="s">
        <v>49</v>
      </c>
      <c r="C9" s="11">
        <f>VLOOKUP(B9,'Data &amp; Table'!A5:G61,2,FALSE)</f>
        <v>26051</v>
      </c>
      <c r="D9" s="11" t="str">
        <f>VLOOKUP(B9,Table1[],3,FALSE)</f>
        <v>50 ct</v>
      </c>
      <c r="E9" s="12" t="s">
        <v>22</v>
      </c>
      <c r="F9" s="23">
        <f t="shared" ref="F9:F15" si="5">SUM(H9/G9)</f>
        <v>0.25</v>
      </c>
      <c r="G9" s="14">
        <f>VLOOKUP(B9,Table1[],5,FALSE)</f>
        <v>50</v>
      </c>
      <c r="H9" s="15">
        <f>VLOOKUP(B9,Table1[],4,FALSE)</f>
        <v>12.5</v>
      </c>
      <c r="I9" s="24"/>
      <c r="J9" s="25"/>
      <c r="K9" s="26"/>
      <c r="L9" s="27"/>
      <c r="M9" s="28"/>
      <c r="N9" s="27"/>
      <c r="O9" s="28"/>
      <c r="P9" s="27"/>
      <c r="Q9" s="29">
        <f t="shared" si="3"/>
        <v>0</v>
      </c>
      <c r="R9" s="30">
        <f t="shared" si="4"/>
        <v>0</v>
      </c>
    </row>
    <row r="10" spans="1:18" ht="15" customHeight="1" x14ac:dyDescent="0.25">
      <c r="A10" s="194"/>
      <c r="B10" s="97" t="s">
        <v>71</v>
      </c>
      <c r="C10" s="11">
        <f>VLOOKUP(B10,'Data &amp; Table'!A6:G62,2,FALSE)</f>
        <v>26068</v>
      </c>
      <c r="D10" s="11" t="str">
        <f>VLOOKUP(B10,Table1[],3,FALSE)</f>
        <v>50 ct</v>
      </c>
      <c r="E10" s="12" t="s">
        <v>22</v>
      </c>
      <c r="F10" s="23">
        <f t="shared" si="5"/>
        <v>0.24600000000000002</v>
      </c>
      <c r="G10" s="14">
        <f>VLOOKUP(B10,Table1[],5,FALSE)</f>
        <v>50</v>
      </c>
      <c r="H10" s="15">
        <f>VLOOKUP(B10,Table1[],4,FALSE)</f>
        <v>12.3</v>
      </c>
      <c r="I10" s="24"/>
      <c r="J10" s="25"/>
      <c r="K10" s="26"/>
      <c r="L10" s="27"/>
      <c r="M10" s="28"/>
      <c r="N10" s="27"/>
      <c r="O10" s="28"/>
      <c r="P10" s="27"/>
      <c r="Q10" s="29">
        <f t="shared" si="3"/>
        <v>0</v>
      </c>
      <c r="R10" s="30">
        <f t="shared" si="4"/>
        <v>0</v>
      </c>
    </row>
    <row r="11" spans="1:18" ht="15" customHeight="1" x14ac:dyDescent="0.25">
      <c r="A11" s="194"/>
      <c r="B11" s="97" t="s">
        <v>56</v>
      </c>
      <c r="C11" s="11">
        <f>VLOOKUP(B11,'Data &amp; Table'!A7:G63,2,FALSE)</f>
        <v>3598703</v>
      </c>
      <c r="D11" s="11" t="str">
        <f>VLOOKUP(B11,Table1[],3,FALSE)</f>
        <v>48/8 oz</v>
      </c>
      <c r="E11" s="12" t="s">
        <v>22</v>
      </c>
      <c r="F11" s="23">
        <f t="shared" si="5"/>
        <v>0.26041666666666669</v>
      </c>
      <c r="G11" s="14">
        <f>VLOOKUP(B11,Table1[],5,FALSE)</f>
        <v>48</v>
      </c>
      <c r="H11" s="15">
        <f>VLOOKUP(B11,Table1[],4,FALSE)</f>
        <v>12.5</v>
      </c>
      <c r="I11" s="24"/>
      <c r="J11" s="25"/>
      <c r="K11" s="26"/>
      <c r="L11" s="27"/>
      <c r="M11" s="28"/>
      <c r="N11" s="27"/>
      <c r="O11" s="28"/>
      <c r="P11" s="27"/>
      <c r="Q11" s="29">
        <f t="shared" si="3"/>
        <v>0</v>
      </c>
      <c r="R11" s="30">
        <f t="shared" si="4"/>
        <v>0</v>
      </c>
    </row>
    <row r="12" spans="1:18" ht="15" customHeight="1" x14ac:dyDescent="0.25">
      <c r="A12" s="194"/>
      <c r="B12" s="98" t="s">
        <v>76</v>
      </c>
      <c r="C12" s="11">
        <f>VLOOKUP(B12,'Data &amp; Table'!A8:G64,2,FALSE)</f>
        <v>3598737</v>
      </c>
      <c r="D12" s="11" t="str">
        <f>VLOOKUP(B12,Table1[],3,FALSE)</f>
        <v>48/8 oz</v>
      </c>
      <c r="E12" s="12" t="s">
        <v>22</v>
      </c>
      <c r="F12" s="23">
        <f t="shared" si="5"/>
        <v>0.26041666666666669</v>
      </c>
      <c r="G12" s="14">
        <f>VLOOKUP(B12,Table1[],5,FALSE)</f>
        <v>48</v>
      </c>
      <c r="H12" s="15">
        <f>VLOOKUP(B12,Table1[],4,FALSE)</f>
        <v>12.5</v>
      </c>
      <c r="I12" s="24"/>
      <c r="J12" s="25"/>
      <c r="K12" s="26"/>
      <c r="L12" s="27"/>
      <c r="M12" s="28"/>
      <c r="N12" s="27"/>
      <c r="O12" s="28"/>
      <c r="P12" s="27"/>
      <c r="Q12" s="29">
        <f t="shared" si="3"/>
        <v>0</v>
      </c>
      <c r="R12" s="30">
        <f t="shared" si="4"/>
        <v>0</v>
      </c>
    </row>
    <row r="13" spans="1:18" ht="15" customHeight="1" x14ac:dyDescent="0.25">
      <c r="A13" s="194"/>
      <c r="B13" s="98" t="s">
        <v>58</v>
      </c>
      <c r="C13" s="11">
        <f>VLOOKUP(B13,'Data &amp; Table'!A9:G65,2,FALSE)</f>
        <v>1886316</v>
      </c>
      <c r="D13" s="11" t="str">
        <f>VLOOKUP(B13,Table1[],3,FALSE)</f>
        <v>6/28 ct</v>
      </c>
      <c r="E13" s="12" t="s">
        <v>22</v>
      </c>
      <c r="F13" s="23">
        <f t="shared" si="5"/>
        <v>0.10327380952380953</v>
      </c>
      <c r="G13" s="14">
        <f>VLOOKUP(B13,Table1[],5,FALSE)</f>
        <v>168</v>
      </c>
      <c r="H13" s="15">
        <f>VLOOKUP(B13,Table1[],4,FALSE)</f>
        <v>17.350000000000001</v>
      </c>
      <c r="I13" s="24"/>
      <c r="J13" s="25"/>
      <c r="K13" s="26"/>
      <c r="L13" s="27"/>
      <c r="M13" s="28"/>
      <c r="N13" s="27"/>
      <c r="O13" s="28"/>
      <c r="P13" s="27"/>
      <c r="Q13" s="29">
        <f t="shared" si="3"/>
        <v>0</v>
      </c>
      <c r="R13" s="30">
        <f t="shared" si="4"/>
        <v>0</v>
      </c>
    </row>
    <row r="14" spans="1:18" ht="15" customHeight="1" x14ac:dyDescent="0.25">
      <c r="A14" s="194"/>
      <c r="B14" s="98" t="s">
        <v>59</v>
      </c>
      <c r="C14" s="11">
        <f>VLOOKUP(B14,'Data &amp; Table'!A10:G66,2,FALSE)</f>
        <v>4716920</v>
      </c>
      <c r="D14" s="11" t="str">
        <f>VLOOKUP(B14,Table1[],3,FALSE)</f>
        <v>6/28 ct</v>
      </c>
      <c r="E14" s="12" t="s">
        <v>22</v>
      </c>
      <c r="F14" s="23">
        <f t="shared" si="5"/>
        <v>0.10886904761904762</v>
      </c>
      <c r="G14" s="14">
        <f>VLOOKUP(B14,Table1[],5,FALSE)</f>
        <v>168</v>
      </c>
      <c r="H14" s="15">
        <f>VLOOKUP(B14,Table1[],4,FALSE)</f>
        <v>18.29</v>
      </c>
      <c r="I14" s="24"/>
      <c r="J14" s="25"/>
      <c r="K14" s="26"/>
      <c r="L14" s="27"/>
      <c r="M14" s="28"/>
      <c r="N14" s="27"/>
      <c r="O14" s="28"/>
      <c r="P14" s="27"/>
      <c r="Q14" s="29">
        <f t="shared" si="3"/>
        <v>0</v>
      </c>
      <c r="R14" s="30">
        <f t="shared" si="4"/>
        <v>0</v>
      </c>
    </row>
    <row r="15" spans="1:18" ht="15" customHeight="1" thickBot="1" x14ac:dyDescent="0.3">
      <c r="A15" s="194"/>
      <c r="B15" s="98" t="s">
        <v>72</v>
      </c>
      <c r="C15" s="11">
        <f>VLOOKUP(B15,'Data &amp; Table'!A11:G67,2,FALSE)</f>
        <v>4046330</v>
      </c>
      <c r="D15" s="11" t="str">
        <f>VLOOKUP(B15,Table1[],3,FALSE)</f>
        <v>1000 ct</v>
      </c>
      <c r="E15" s="12" t="s">
        <v>22</v>
      </c>
      <c r="F15" s="23">
        <f t="shared" si="5"/>
        <v>3.8869999999999995E-2</v>
      </c>
      <c r="G15" s="14">
        <f>VLOOKUP(B15,Table1[],5,FALSE)</f>
        <v>1000</v>
      </c>
      <c r="H15" s="15">
        <f>VLOOKUP(B15,Table1[],4,FALSE)</f>
        <v>38.869999999999997</v>
      </c>
      <c r="I15" s="24"/>
      <c r="J15" s="25"/>
      <c r="K15" s="26"/>
      <c r="L15" s="27"/>
      <c r="M15" s="28"/>
      <c r="N15" s="27"/>
      <c r="O15" s="28"/>
      <c r="P15" s="27"/>
      <c r="Q15" s="29">
        <f t="shared" si="3"/>
        <v>0</v>
      </c>
      <c r="R15" s="30">
        <f t="shared" si="4"/>
        <v>0</v>
      </c>
    </row>
    <row r="16" spans="1:18" ht="15" customHeight="1" thickBot="1" x14ac:dyDescent="0.3">
      <c r="A16" s="194"/>
      <c r="B16" s="224" t="s">
        <v>13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9"/>
      <c r="R16" s="38"/>
    </row>
    <row r="17" spans="1:18" ht="15" customHeight="1" x14ac:dyDescent="0.25">
      <c r="A17" s="194"/>
      <c r="B17" s="79" t="s">
        <v>54</v>
      </c>
      <c r="C17" s="39">
        <f>VLOOKUP(B17,'Data &amp; Table'!A3:G59,2,FALSE)</f>
        <v>7913403</v>
      </c>
      <c r="D17" s="11" t="str">
        <f>VLOOKUP(B17,Table1[],3,FALSE)</f>
        <v>8/10 ct</v>
      </c>
      <c r="E17" s="39" t="s">
        <v>22</v>
      </c>
      <c r="F17" s="13">
        <f>SUM(H17/G17)</f>
        <v>6.3312499999999998</v>
      </c>
      <c r="G17" s="40">
        <f>VLOOKUP(B17,Table1[],5,FALSE)</f>
        <v>8</v>
      </c>
      <c r="H17" s="41">
        <f>VLOOKUP(B17,Table1[],4,FALSE)</f>
        <v>50.65</v>
      </c>
      <c r="I17" s="42"/>
      <c r="J17" s="17"/>
      <c r="K17" s="43"/>
      <c r="L17" s="19"/>
      <c r="M17" s="44"/>
      <c r="N17" s="19"/>
      <c r="O17" s="44"/>
      <c r="P17" s="19"/>
      <c r="Q17" s="29">
        <f t="shared" ref="Q17:Q19" si="6">SUM(J17:P17)</f>
        <v>0</v>
      </c>
      <c r="R17" s="22">
        <f t="shared" ref="R17:R20" si="7">SUM(Q17*F17)</f>
        <v>0</v>
      </c>
    </row>
    <row r="18" spans="1:18" ht="15" customHeight="1" x14ac:dyDescent="0.25">
      <c r="A18" s="194"/>
      <c r="B18" s="79" t="s">
        <v>53</v>
      </c>
      <c r="C18" s="39">
        <f>VLOOKUP(B18,'Data &amp; Table'!A4:G60,2,FALSE)</f>
        <v>7887268</v>
      </c>
      <c r="D18" s="11" t="str">
        <f>VLOOKUP(B18,Table1[],3,FALSE)</f>
        <v>16/10 ct</v>
      </c>
      <c r="E18" s="39" t="s">
        <v>22</v>
      </c>
      <c r="F18" s="23">
        <f t="shared" ref="F18:F20" si="8">SUM(H18/G18)</f>
        <v>5.3875000000000002</v>
      </c>
      <c r="G18" s="40">
        <f>VLOOKUP(B18,Table1[],5,FALSE)</f>
        <v>16</v>
      </c>
      <c r="H18" s="41">
        <f>VLOOKUP(B18,Table1[],4,FALSE)</f>
        <v>86.2</v>
      </c>
      <c r="I18" s="45"/>
      <c r="J18" s="25"/>
      <c r="K18" s="46"/>
      <c r="L18" s="27"/>
      <c r="M18" s="47"/>
      <c r="N18" s="27"/>
      <c r="O18" s="47"/>
      <c r="P18" s="27"/>
      <c r="Q18" s="29">
        <f t="shared" si="6"/>
        <v>0</v>
      </c>
      <c r="R18" s="30">
        <f t="shared" si="7"/>
        <v>0</v>
      </c>
    </row>
    <row r="19" spans="1:18" ht="15" customHeight="1" x14ac:dyDescent="0.25">
      <c r="A19" s="194"/>
      <c r="B19" s="79" t="s">
        <v>77</v>
      </c>
      <c r="C19" s="39">
        <f>VLOOKUP(B19,'Data &amp; Table'!A5:G61,2,FALSE)</f>
        <v>2216045</v>
      </c>
      <c r="D19" s="11" t="str">
        <f>VLOOKUP(B19,Table1[],3,FALSE)</f>
        <v>2 ct</v>
      </c>
      <c r="E19" s="39" t="s">
        <v>22</v>
      </c>
      <c r="F19" s="23">
        <f t="shared" si="8"/>
        <v>34.340000000000003</v>
      </c>
      <c r="G19" s="40">
        <f>VLOOKUP(B19,Table1[],5,FALSE)</f>
        <v>2</v>
      </c>
      <c r="H19" s="41">
        <f>VLOOKUP(B19,Table1[],4,FALSE)</f>
        <v>68.680000000000007</v>
      </c>
      <c r="I19" s="45"/>
      <c r="J19" s="25"/>
      <c r="K19" s="46"/>
      <c r="L19" s="27"/>
      <c r="M19" s="47"/>
      <c r="N19" s="27"/>
      <c r="O19" s="47"/>
      <c r="P19" s="27"/>
      <c r="Q19" s="29">
        <f t="shared" si="6"/>
        <v>0</v>
      </c>
      <c r="R19" s="30">
        <f t="shared" si="7"/>
        <v>0</v>
      </c>
    </row>
    <row r="20" spans="1:18" ht="15" customHeight="1" thickBot="1" x14ac:dyDescent="0.3">
      <c r="A20" s="194"/>
      <c r="B20" s="79" t="s">
        <v>78</v>
      </c>
      <c r="C20" s="39">
        <f>VLOOKUP(B20,'Data &amp; Table'!A6:G62,2,FALSE)</f>
        <v>2843104</v>
      </c>
      <c r="D20" s="11" t="str">
        <f>VLOOKUP(B20,Table1[],3,FALSE)</f>
        <v>2 ct</v>
      </c>
      <c r="E20" s="39" t="s">
        <v>22</v>
      </c>
      <c r="F20" s="23">
        <f t="shared" si="8"/>
        <v>34.93</v>
      </c>
      <c r="G20" s="40">
        <f>VLOOKUP(B20,Table1[],5,FALSE)</f>
        <v>2</v>
      </c>
      <c r="H20" s="41">
        <f>VLOOKUP(B20,Table1[],4,FALSE)</f>
        <v>69.86</v>
      </c>
      <c r="I20" s="45"/>
      <c r="J20" s="25"/>
      <c r="K20" s="46"/>
      <c r="L20" s="27"/>
      <c r="M20" s="47"/>
      <c r="N20" s="27"/>
      <c r="O20" s="47"/>
      <c r="P20" s="27"/>
      <c r="Q20" s="29">
        <f t="shared" ref="Q20:Q45" si="9">SUM(J20:P20)</f>
        <v>0</v>
      </c>
      <c r="R20" s="30">
        <f t="shared" si="7"/>
        <v>0</v>
      </c>
    </row>
    <row r="21" spans="1:18" ht="15" customHeight="1" thickBot="1" x14ac:dyDescent="0.3">
      <c r="A21" s="194"/>
      <c r="B21" s="224" t="s">
        <v>79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9"/>
      <c r="R21" s="38"/>
    </row>
    <row r="22" spans="1:18" ht="15" customHeight="1" x14ac:dyDescent="0.25">
      <c r="A22" s="194"/>
      <c r="B22" s="99" t="s">
        <v>62</v>
      </c>
      <c r="C22" s="50">
        <f>VLOOKUP(B22,'Data &amp; Table'!A3:G59,2,FALSE)</f>
        <v>7076126</v>
      </c>
      <c r="D22" s="93" t="str">
        <f>VLOOKUP(B22,Table1[],3,FALSE)</f>
        <v>72/4 oz</v>
      </c>
      <c r="E22" s="50" t="s">
        <v>22</v>
      </c>
      <c r="F22" s="51">
        <f>SUM(H22/G22)</f>
        <v>0.28611111111111115</v>
      </c>
      <c r="G22" s="52">
        <f>VLOOKUP(B22,Table1[],5,FALSE)</f>
        <v>72</v>
      </c>
      <c r="H22" s="53">
        <f>VLOOKUP(B22,Table1[],4,FALSE)</f>
        <v>20.6</v>
      </c>
      <c r="I22" s="42"/>
      <c r="J22" s="19"/>
      <c r="K22" s="44"/>
      <c r="L22" s="19"/>
      <c r="M22" s="44"/>
      <c r="N22" s="19"/>
      <c r="O22" s="44"/>
      <c r="P22" s="19"/>
      <c r="Q22" s="21">
        <f t="shared" si="9"/>
        <v>0</v>
      </c>
      <c r="R22" s="22">
        <f t="shared" ref="R22:R30" si="10">SUM(Q22*F22)</f>
        <v>0</v>
      </c>
    </row>
    <row r="23" spans="1:18" ht="15" customHeight="1" x14ac:dyDescent="0.25">
      <c r="A23" s="194"/>
      <c r="B23" s="100" t="s">
        <v>26</v>
      </c>
      <c r="C23" s="50">
        <f>VLOOKUP(B23,'Data &amp; Table'!A4:G60,2,FALSE)</f>
        <v>0</v>
      </c>
      <c r="D23" s="93" t="str">
        <f>VLOOKUP(B23,Table1[],3,FALSE)</f>
        <v>1 ea</v>
      </c>
      <c r="E23" s="50" t="s">
        <v>22</v>
      </c>
      <c r="F23" s="54">
        <f t="shared" ref="F23:F30" si="11">SUM(H23/G23)</f>
        <v>2.31</v>
      </c>
      <c r="G23" s="52">
        <f>VLOOKUP(B23,Table1[],5,FALSE)</f>
        <v>1</v>
      </c>
      <c r="H23" s="53">
        <f>VLOOKUP(B23,Table1[],4,FALSE)</f>
        <v>2.31</v>
      </c>
      <c r="I23" s="45"/>
      <c r="J23" s="27"/>
      <c r="K23" s="47"/>
      <c r="L23" s="27"/>
      <c r="M23" s="47"/>
      <c r="N23" s="27"/>
      <c r="O23" s="47"/>
      <c r="P23" s="27"/>
      <c r="Q23" s="29">
        <f t="shared" si="9"/>
        <v>0</v>
      </c>
      <c r="R23" s="30">
        <f t="shared" si="10"/>
        <v>0</v>
      </c>
    </row>
    <row r="24" spans="1:18" ht="15" customHeight="1" x14ac:dyDescent="0.25">
      <c r="A24" s="194"/>
      <c r="B24" s="97" t="s">
        <v>36</v>
      </c>
      <c r="C24" s="50">
        <f>VLOOKUP(B24,'Data &amp; Table'!A5:G61,2,FALSE)</f>
        <v>3412410</v>
      </c>
      <c r="D24" s="93" t="str">
        <f>VLOOKUP(B24,Table1[],3,FALSE)</f>
        <v>48 ct</v>
      </c>
      <c r="E24" s="50" t="s">
        <v>22</v>
      </c>
      <c r="F24" s="54">
        <f t="shared" si="11"/>
        <v>0.32645833333333335</v>
      </c>
      <c r="G24" s="52">
        <f>VLOOKUP(B24,Table1[],5,FALSE)</f>
        <v>48</v>
      </c>
      <c r="H24" s="53">
        <f>VLOOKUP(B24,Table1[],4,FALSE)</f>
        <v>15.67</v>
      </c>
      <c r="I24" s="45"/>
      <c r="J24" s="27"/>
      <c r="K24" s="47"/>
      <c r="L24" s="27"/>
      <c r="M24" s="47"/>
      <c r="N24" s="27"/>
      <c r="O24" s="47"/>
      <c r="P24" s="27"/>
      <c r="Q24" s="29">
        <f t="shared" si="9"/>
        <v>0</v>
      </c>
      <c r="R24" s="30">
        <f t="shared" si="10"/>
        <v>0</v>
      </c>
    </row>
    <row r="25" spans="1:18" ht="15" customHeight="1" x14ac:dyDescent="0.25">
      <c r="A25" s="194"/>
      <c r="B25" s="101" t="s">
        <v>68</v>
      </c>
      <c r="C25" s="50">
        <f>VLOOKUP(B25,'Data &amp; Table'!A6:G62,2,FALSE)</f>
        <v>6216725</v>
      </c>
      <c r="D25" s="93" t="str">
        <f>VLOOKUP(B25,Table1[],3,FALSE)</f>
        <v>48 ct</v>
      </c>
      <c r="E25" s="50" t="s">
        <v>22</v>
      </c>
      <c r="F25" s="54">
        <f t="shared" si="11"/>
        <v>0.36791666666666667</v>
      </c>
      <c r="G25" s="52">
        <f>VLOOKUP(B25,Table1[],5,FALSE)</f>
        <v>48</v>
      </c>
      <c r="H25" s="53">
        <f>VLOOKUP(B25,Table1[],4,FALSE)</f>
        <v>17.66</v>
      </c>
      <c r="I25" s="45"/>
      <c r="J25" s="27"/>
      <c r="K25" s="47"/>
      <c r="L25" s="27"/>
      <c r="M25" s="47"/>
      <c r="N25" s="27"/>
      <c r="O25" s="47"/>
      <c r="P25" s="27"/>
      <c r="Q25" s="29">
        <f t="shared" si="9"/>
        <v>0</v>
      </c>
      <c r="R25" s="30">
        <f t="shared" si="10"/>
        <v>0</v>
      </c>
    </row>
    <row r="26" spans="1:18" ht="15" customHeight="1" x14ac:dyDescent="0.25">
      <c r="A26" s="194"/>
      <c r="B26" s="101" t="s">
        <v>70</v>
      </c>
      <c r="C26" s="50">
        <f>VLOOKUP(B26,'Data &amp; Table'!A7:G63,2,FALSE)</f>
        <v>6216709</v>
      </c>
      <c r="D26" s="93" t="str">
        <f>VLOOKUP(B26,Table1[],3,FALSE)</f>
        <v>48 ct</v>
      </c>
      <c r="E26" s="50" t="s">
        <v>22</v>
      </c>
      <c r="F26" s="54">
        <f t="shared" si="11"/>
        <v>0.36791666666666667</v>
      </c>
      <c r="G26" s="52">
        <f>VLOOKUP(B26,Table1[],5,FALSE)</f>
        <v>48</v>
      </c>
      <c r="H26" s="53">
        <f>VLOOKUP(B26,Table1[],4,FALSE)</f>
        <v>17.66</v>
      </c>
      <c r="I26" s="45"/>
      <c r="J26" s="27"/>
      <c r="K26" s="47"/>
      <c r="L26" s="27"/>
      <c r="M26" s="47"/>
      <c r="N26" s="27"/>
      <c r="O26" s="47"/>
      <c r="P26" s="27"/>
      <c r="Q26" s="29">
        <f t="shared" si="9"/>
        <v>0</v>
      </c>
      <c r="R26" s="30">
        <f t="shared" si="10"/>
        <v>0</v>
      </c>
    </row>
    <row r="27" spans="1:18" ht="15" customHeight="1" x14ac:dyDescent="0.25">
      <c r="A27" s="194"/>
      <c r="B27" s="101" t="s">
        <v>69</v>
      </c>
      <c r="C27" s="50">
        <f>VLOOKUP(B27,'Data &amp; Table'!A8:G64,2,FALSE)</f>
        <v>0</v>
      </c>
      <c r="D27" s="93">
        <f>VLOOKUP(B27,Table1[],3,FALSE)</f>
        <v>0</v>
      </c>
      <c r="E27" s="50" t="s">
        <v>22</v>
      </c>
      <c r="F27" s="54">
        <f t="shared" si="11"/>
        <v>0.19</v>
      </c>
      <c r="G27" s="52">
        <f>VLOOKUP(B27,Table1[],5,FALSE)</f>
        <v>1</v>
      </c>
      <c r="H27" s="53">
        <f>VLOOKUP(B27,Table1[],4,FALSE)</f>
        <v>0.19</v>
      </c>
      <c r="I27" s="45"/>
      <c r="J27" s="27"/>
      <c r="K27" s="47"/>
      <c r="L27" s="27"/>
      <c r="M27" s="47"/>
      <c r="N27" s="27"/>
      <c r="O27" s="47"/>
      <c r="P27" s="27"/>
      <c r="Q27" s="29">
        <f t="shared" si="9"/>
        <v>0</v>
      </c>
      <c r="R27" s="30">
        <f t="shared" si="10"/>
        <v>0</v>
      </c>
    </row>
    <row r="28" spans="1:18" ht="15" customHeight="1" x14ac:dyDescent="0.25">
      <c r="A28" s="194"/>
      <c r="B28" s="102" t="s">
        <v>43</v>
      </c>
      <c r="C28" s="50">
        <f>VLOOKUP(B28,'Data &amp; Table'!A9:G65,2,FALSE)</f>
        <v>1666163</v>
      </c>
      <c r="D28" s="93" t="str">
        <f>VLOOKUP(B28,Table1[],3,FALSE)</f>
        <v>48 ct</v>
      </c>
      <c r="E28" s="50" t="s">
        <v>22</v>
      </c>
      <c r="F28" s="54">
        <f t="shared" si="11"/>
        <v>0.31708333333333333</v>
      </c>
      <c r="G28" s="52">
        <f>VLOOKUP(B28,Table1[],5,FALSE)</f>
        <v>48</v>
      </c>
      <c r="H28" s="53">
        <f>VLOOKUP(B28,Table1[],4,FALSE)</f>
        <v>15.22</v>
      </c>
      <c r="I28" s="45"/>
      <c r="J28" s="27"/>
      <c r="K28" s="47"/>
      <c r="L28" s="27"/>
      <c r="M28" s="47"/>
      <c r="N28" s="27"/>
      <c r="O28" s="47"/>
      <c r="P28" s="27"/>
      <c r="Q28" s="29">
        <f t="shared" si="9"/>
        <v>0</v>
      </c>
      <c r="R28" s="30">
        <f t="shared" si="10"/>
        <v>0</v>
      </c>
    </row>
    <row r="29" spans="1:18" ht="15" customHeight="1" x14ac:dyDescent="0.25">
      <c r="A29" s="194"/>
      <c r="B29" s="101" t="s">
        <v>47</v>
      </c>
      <c r="C29" s="50">
        <f>VLOOKUP(B29,'Data &amp; Table'!A10:G66,2,FALSE)</f>
        <v>0</v>
      </c>
      <c r="D29" s="93">
        <f>VLOOKUP(B29,Table1[],3,FALSE)</f>
        <v>0</v>
      </c>
      <c r="E29" s="50" t="s">
        <v>22</v>
      </c>
      <c r="F29" s="54">
        <f t="shared" si="11"/>
        <v>0.8</v>
      </c>
      <c r="G29" s="52">
        <f>VLOOKUP(B29,Table1[],5,FALSE)</f>
        <v>1</v>
      </c>
      <c r="H29" s="53">
        <f>VLOOKUP(B29,Table1[],4,FALSE)</f>
        <v>0.8</v>
      </c>
      <c r="I29" s="45"/>
      <c r="J29" s="27"/>
      <c r="K29" s="47"/>
      <c r="L29" s="27"/>
      <c r="M29" s="47"/>
      <c r="N29" s="27"/>
      <c r="O29" s="47"/>
      <c r="P29" s="27"/>
      <c r="Q29" s="29">
        <f t="shared" si="9"/>
        <v>0</v>
      </c>
      <c r="R29" s="30">
        <f t="shared" si="10"/>
        <v>0</v>
      </c>
    </row>
    <row r="30" spans="1:18" ht="15" customHeight="1" thickBot="1" x14ac:dyDescent="0.3">
      <c r="A30" s="194"/>
      <c r="B30" s="102" t="s">
        <v>48</v>
      </c>
      <c r="C30" s="50">
        <f>VLOOKUP(B30,'Data &amp; Table'!A11:G67,2,FALSE)</f>
        <v>8759060</v>
      </c>
      <c r="D30" s="93" t="str">
        <f>VLOOKUP(B30,Table1[],3,FALSE)</f>
        <v>48 ct</v>
      </c>
      <c r="E30" s="50" t="s">
        <v>22</v>
      </c>
      <c r="F30" s="54">
        <f t="shared" si="11"/>
        <v>0.30437500000000001</v>
      </c>
      <c r="G30" s="52">
        <f>VLOOKUP(B30,Table1[],5,FALSE)</f>
        <v>48</v>
      </c>
      <c r="H30" s="53">
        <f>VLOOKUP(B30,Table1[],4,FALSE)</f>
        <v>14.61</v>
      </c>
      <c r="I30" s="45"/>
      <c r="J30" s="27"/>
      <c r="K30" s="47"/>
      <c r="L30" s="27"/>
      <c r="M30" s="47"/>
      <c r="N30" s="27"/>
      <c r="O30" s="47"/>
      <c r="P30" s="27"/>
      <c r="Q30" s="29">
        <f t="shared" si="9"/>
        <v>0</v>
      </c>
      <c r="R30" s="30">
        <f t="shared" si="10"/>
        <v>0</v>
      </c>
    </row>
    <row r="31" spans="1:18" ht="15" customHeight="1" thickBot="1" x14ac:dyDescent="0.3">
      <c r="A31" s="194"/>
      <c r="B31" s="224" t="s">
        <v>14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9"/>
      <c r="R31" s="38"/>
    </row>
    <row r="32" spans="1:18" ht="15" customHeight="1" x14ac:dyDescent="0.25">
      <c r="A32" s="194"/>
      <c r="B32" s="102" t="s">
        <v>75</v>
      </c>
      <c r="C32" s="50">
        <f>VLOOKUP(B32,Table1[],2,FALSE)</f>
        <v>8328668</v>
      </c>
      <c r="D32" s="93" t="str">
        <f>VLOOKUP(B32,Table1[],3,FALSE)</f>
        <v>384 ct</v>
      </c>
      <c r="E32" s="50" t="s">
        <v>22</v>
      </c>
      <c r="F32" s="51">
        <f>SUM(H32/G32)</f>
        <v>3.3385416666666667E-2</v>
      </c>
      <c r="G32" s="56">
        <f>VLOOKUP(B32,Table1[],5,FALSE)</f>
        <v>384</v>
      </c>
      <c r="H32" s="53">
        <f>VLOOKUP(B32,Table1[],4,FALSE)</f>
        <v>12.82</v>
      </c>
      <c r="I32" s="42"/>
      <c r="J32" s="19"/>
      <c r="K32" s="44"/>
      <c r="L32" s="19"/>
      <c r="M32" s="44"/>
      <c r="N32" s="19"/>
      <c r="O32" s="44"/>
      <c r="P32" s="19"/>
      <c r="Q32" s="21">
        <f t="shared" si="9"/>
        <v>0</v>
      </c>
      <c r="R32" s="22">
        <f>SUM(Q32*F32)</f>
        <v>0</v>
      </c>
    </row>
    <row r="33" spans="1:18" ht="15" customHeight="1" x14ac:dyDescent="0.25">
      <c r="A33" s="194"/>
      <c r="B33" s="102" t="s">
        <v>65</v>
      </c>
      <c r="C33" s="50">
        <f>VLOOKUP(B33,Table1[],2,FALSE)</f>
        <v>4053468</v>
      </c>
      <c r="D33" s="93" t="str">
        <f>VLOOKUP(B33,Table1[],3,FALSE)</f>
        <v>20/50 ct</v>
      </c>
      <c r="E33" s="50" t="s">
        <v>22</v>
      </c>
      <c r="F33" s="54">
        <f t="shared" ref="F33:F45" si="12">SUM(H33/G33)</f>
        <v>4.0600000000000004E-2</v>
      </c>
      <c r="G33" s="56">
        <f>VLOOKUP(B33,Table1[],5,FALSE)</f>
        <v>1000</v>
      </c>
      <c r="H33" s="53">
        <f>VLOOKUP(B33,Table1[],4,FALSE)</f>
        <v>40.6</v>
      </c>
      <c r="I33" s="45"/>
      <c r="J33" s="27"/>
      <c r="K33" s="47"/>
      <c r="L33" s="27"/>
      <c r="M33" s="47"/>
      <c r="N33" s="27"/>
      <c r="O33" s="47"/>
      <c r="P33" s="27"/>
      <c r="Q33" s="29">
        <f t="shared" si="9"/>
        <v>0</v>
      </c>
      <c r="R33" s="30">
        <f t="shared" ref="R33:R45" si="13">SUM(Q33*F33)</f>
        <v>0</v>
      </c>
    </row>
    <row r="34" spans="1:18" ht="15" customHeight="1" x14ac:dyDescent="0.25">
      <c r="A34" s="194"/>
      <c r="B34" s="102" t="s">
        <v>50</v>
      </c>
      <c r="C34" s="50">
        <f>VLOOKUP(B34,Table1[],2,FALSE)</f>
        <v>4695292</v>
      </c>
      <c r="D34" s="93" t="str">
        <f>VLOOKUP(B34,Table1[],3,FALSE)</f>
        <v>6/50 ct</v>
      </c>
      <c r="E34" s="50" t="s">
        <v>22</v>
      </c>
      <c r="F34" s="54">
        <f t="shared" si="12"/>
        <v>9.5966666666666658E-2</v>
      </c>
      <c r="G34" s="56">
        <f>VLOOKUP(B34,Table1[],5,FALSE)</f>
        <v>300</v>
      </c>
      <c r="H34" s="53">
        <f>VLOOKUP(B34,Table1[],4,FALSE)</f>
        <v>28.79</v>
      </c>
      <c r="I34" s="45"/>
      <c r="J34" s="27"/>
      <c r="K34" s="47"/>
      <c r="L34" s="27"/>
      <c r="M34" s="47"/>
      <c r="N34" s="27"/>
      <c r="O34" s="47"/>
      <c r="P34" s="27"/>
      <c r="Q34" s="29">
        <f t="shared" si="9"/>
        <v>0</v>
      </c>
      <c r="R34" s="30">
        <f t="shared" si="13"/>
        <v>0</v>
      </c>
    </row>
    <row r="35" spans="1:18" ht="15" customHeight="1" x14ac:dyDescent="0.25">
      <c r="A35" s="194"/>
      <c r="B35" s="102" t="s">
        <v>60</v>
      </c>
      <c r="C35" s="50">
        <f>VLOOKUP(B35,Table1[],2,FALSE)</f>
        <v>6937445</v>
      </c>
      <c r="D35" s="93" t="str">
        <f>VLOOKUP(B35,Table1[],3,FALSE)</f>
        <v>200 ct</v>
      </c>
      <c r="E35" s="50" t="s">
        <v>22</v>
      </c>
      <c r="F35" s="54">
        <f t="shared" si="12"/>
        <v>7.4400000000000008E-2</v>
      </c>
      <c r="G35" s="56">
        <f>VLOOKUP(B35,Table1[],5,FALSE)</f>
        <v>200</v>
      </c>
      <c r="H35" s="53">
        <f>VLOOKUP(B35,Table1[],4,FALSE)</f>
        <v>14.88</v>
      </c>
      <c r="I35" s="45"/>
      <c r="J35" s="27"/>
      <c r="K35" s="47"/>
      <c r="L35" s="27"/>
      <c r="M35" s="47"/>
      <c r="N35" s="27"/>
      <c r="O35" s="47"/>
      <c r="P35" s="27"/>
      <c r="Q35" s="29">
        <f t="shared" si="9"/>
        <v>0</v>
      </c>
      <c r="R35" s="30">
        <f t="shared" si="13"/>
        <v>0</v>
      </c>
    </row>
    <row r="36" spans="1:18" ht="15" customHeight="1" x14ac:dyDescent="0.25">
      <c r="A36" s="194"/>
      <c r="B36" s="102" t="s">
        <v>61</v>
      </c>
      <c r="C36" s="50">
        <f>VLOOKUP(B36,Table1[],2,FALSE)</f>
        <v>4136768</v>
      </c>
      <c r="D36" s="93" t="str">
        <f>VLOOKUP(B36,Table1[],3,FALSE)</f>
        <v>1000 ct</v>
      </c>
      <c r="E36" s="50" t="s">
        <v>22</v>
      </c>
      <c r="F36" s="54">
        <f t="shared" si="12"/>
        <v>2.3809999999999998E-2</v>
      </c>
      <c r="G36" s="56">
        <f>VLOOKUP(B36,Table1[],5,FALSE)</f>
        <v>1000</v>
      </c>
      <c r="H36" s="53">
        <f>VLOOKUP(B36,Table1[],4,FALSE)</f>
        <v>23.81</v>
      </c>
      <c r="I36" s="45"/>
      <c r="J36" s="27"/>
      <c r="K36" s="47"/>
      <c r="L36" s="27"/>
      <c r="M36" s="47"/>
      <c r="N36" s="27"/>
      <c r="O36" s="47"/>
      <c r="P36" s="27"/>
      <c r="Q36" s="29">
        <f t="shared" si="9"/>
        <v>0</v>
      </c>
      <c r="R36" s="30">
        <f t="shared" si="13"/>
        <v>0</v>
      </c>
    </row>
    <row r="37" spans="1:18" ht="15" customHeight="1" x14ac:dyDescent="0.25">
      <c r="A37" s="194"/>
      <c r="B37" s="102" t="s">
        <v>80</v>
      </c>
      <c r="C37" s="50">
        <f>VLOOKUP(B37,Table1[],2,FALSE)</f>
        <v>7087133</v>
      </c>
      <c r="D37" s="93" t="str">
        <f>VLOOKUP(B37,Table1[],3,FALSE)</f>
        <v>200 ct</v>
      </c>
      <c r="E37" s="50" t="s">
        <v>22</v>
      </c>
      <c r="F37" s="54">
        <f t="shared" si="12"/>
        <v>0.17019999999999999</v>
      </c>
      <c r="G37" s="56">
        <f>VLOOKUP(B37,Table1[],5,FALSE)</f>
        <v>200</v>
      </c>
      <c r="H37" s="53">
        <f>VLOOKUP(B37,Table1[],4,FALSE)</f>
        <v>34.04</v>
      </c>
      <c r="I37" s="45"/>
      <c r="J37" s="27"/>
      <c r="K37" s="47"/>
      <c r="L37" s="27"/>
      <c r="M37" s="47"/>
      <c r="N37" s="27"/>
      <c r="O37" s="47"/>
      <c r="P37" s="27"/>
      <c r="Q37" s="29">
        <f t="shared" si="9"/>
        <v>0</v>
      </c>
      <c r="R37" s="30">
        <f t="shared" si="13"/>
        <v>0</v>
      </c>
    </row>
    <row r="38" spans="1:18" ht="15" customHeight="1" x14ac:dyDescent="0.25">
      <c r="A38" s="194"/>
      <c r="B38" s="102" t="s">
        <v>81</v>
      </c>
      <c r="C38" s="50">
        <f>VLOOKUP(B38,Table1[],2,FALSE)</f>
        <v>4879710</v>
      </c>
      <c r="D38" s="93" t="str">
        <f>VLOOKUP(B38,Table1[],3,FALSE)</f>
        <v>2000 ct</v>
      </c>
      <c r="E38" s="50" t="s">
        <v>22</v>
      </c>
      <c r="F38" s="54">
        <f t="shared" si="12"/>
        <v>6.13E-3</v>
      </c>
      <c r="G38" s="56">
        <f>VLOOKUP(B38,Table1[],5,FALSE)</f>
        <v>2000</v>
      </c>
      <c r="H38" s="53">
        <f>VLOOKUP(B38,Table1[],4,FALSE)</f>
        <v>12.26</v>
      </c>
      <c r="I38" s="45"/>
      <c r="J38" s="27"/>
      <c r="K38" s="47"/>
      <c r="L38" s="27"/>
      <c r="M38" s="47"/>
      <c r="N38" s="27"/>
      <c r="O38" s="47"/>
      <c r="P38" s="27"/>
      <c r="Q38" s="29">
        <f t="shared" si="9"/>
        <v>0</v>
      </c>
      <c r="R38" s="30">
        <f t="shared" si="13"/>
        <v>0</v>
      </c>
    </row>
    <row r="39" spans="1:18" ht="15" customHeight="1" x14ac:dyDescent="0.25">
      <c r="A39" s="194"/>
      <c r="B39" s="102" t="s">
        <v>82</v>
      </c>
      <c r="C39" s="50">
        <f>VLOOKUP(B39,Table1[],2,FALSE)</f>
        <v>6735138</v>
      </c>
      <c r="D39" s="93" t="str">
        <f>VLOOKUP(B39,Table1[],3,FALSE)</f>
        <v>200 ct</v>
      </c>
      <c r="E39" s="50" t="s">
        <v>22</v>
      </c>
      <c r="F39" s="54">
        <f t="shared" si="12"/>
        <v>6.9749999999999993E-2</v>
      </c>
      <c r="G39" s="56">
        <f>VLOOKUP(B39,Table1[],5,FALSE)</f>
        <v>200</v>
      </c>
      <c r="H39" s="53">
        <f>VLOOKUP(B39,Table1[],4,FALSE)</f>
        <v>13.95</v>
      </c>
      <c r="I39" s="45"/>
      <c r="J39" s="27"/>
      <c r="K39" s="47"/>
      <c r="L39" s="27"/>
      <c r="M39" s="47"/>
      <c r="N39" s="27"/>
      <c r="O39" s="47"/>
      <c r="P39" s="27"/>
      <c r="Q39" s="29">
        <f t="shared" si="9"/>
        <v>0</v>
      </c>
      <c r="R39" s="30">
        <f t="shared" si="13"/>
        <v>0</v>
      </c>
    </row>
    <row r="40" spans="1:18" ht="15" customHeight="1" x14ac:dyDescent="0.25">
      <c r="A40" s="194"/>
      <c r="B40" s="102" t="s">
        <v>83</v>
      </c>
      <c r="C40" s="50">
        <f>VLOOKUP(B40,Table1[],2,FALSE)</f>
        <v>6631347</v>
      </c>
      <c r="D40" s="93" t="str">
        <f>VLOOKUP(B40,Table1[],3,FALSE)</f>
        <v>600 ct</v>
      </c>
      <c r="E40" s="50" t="s">
        <v>22</v>
      </c>
      <c r="F40" s="54">
        <f t="shared" si="12"/>
        <v>3.3849999999999998E-2</v>
      </c>
      <c r="G40" s="56">
        <f>VLOOKUP(B40,Table1[],5,FALSE)</f>
        <v>600</v>
      </c>
      <c r="H40" s="53">
        <f>VLOOKUP(B40,Table1[],4,FALSE)</f>
        <v>20.309999999999999</v>
      </c>
      <c r="I40" s="45"/>
      <c r="J40" s="27"/>
      <c r="K40" s="47"/>
      <c r="L40" s="27"/>
      <c r="M40" s="47"/>
      <c r="N40" s="27"/>
      <c r="O40" s="47"/>
      <c r="P40" s="27"/>
      <c r="Q40" s="29">
        <f t="shared" si="9"/>
        <v>0</v>
      </c>
      <c r="R40" s="30">
        <f t="shared" si="13"/>
        <v>0</v>
      </c>
    </row>
    <row r="41" spans="1:18" ht="15" customHeight="1" x14ac:dyDescent="0.25">
      <c r="A41" s="194"/>
      <c r="B41" s="102" t="s">
        <v>84</v>
      </c>
      <c r="C41" s="50">
        <f>VLOOKUP(B41,Table1[],2,FALSE)</f>
        <v>4394417</v>
      </c>
      <c r="D41" s="93" t="str">
        <f>VLOOKUP(B41,Table1[],3,FALSE)</f>
        <v>500 ct</v>
      </c>
      <c r="E41" s="50" t="s">
        <v>22</v>
      </c>
      <c r="F41" s="54">
        <f t="shared" si="12"/>
        <v>1.8460000000000001E-2</v>
      </c>
      <c r="G41" s="56">
        <f>VLOOKUP(B41,Table1[],5,FALSE)</f>
        <v>500</v>
      </c>
      <c r="H41" s="53">
        <f>VLOOKUP(B41,Table1[],4,FALSE)</f>
        <v>9.23</v>
      </c>
      <c r="I41" s="45"/>
      <c r="J41" s="27"/>
      <c r="K41" s="47"/>
      <c r="L41" s="27"/>
      <c r="M41" s="47"/>
      <c r="N41" s="27"/>
      <c r="O41" s="47"/>
      <c r="P41" s="27"/>
      <c r="Q41" s="29">
        <f t="shared" si="9"/>
        <v>0</v>
      </c>
      <c r="R41" s="30">
        <f t="shared" si="13"/>
        <v>0</v>
      </c>
    </row>
    <row r="42" spans="1:18" ht="15" customHeight="1" x14ac:dyDescent="0.25">
      <c r="A42" s="194"/>
      <c r="B42" s="102" t="s">
        <v>85</v>
      </c>
      <c r="C42" s="50">
        <f>VLOOKUP(B42,Table1[],2,FALSE)</f>
        <v>210417</v>
      </c>
      <c r="D42" s="93" t="str">
        <f>VLOOKUP(B42,Table1[],3,FALSE)</f>
        <v>3/1000 ct</v>
      </c>
      <c r="E42" s="50" t="s">
        <v>22</v>
      </c>
      <c r="F42" s="54">
        <f t="shared" si="12"/>
        <v>1.04E-2</v>
      </c>
      <c r="G42" s="56">
        <f>VLOOKUP(B42,Table1[],5,FALSE)</f>
        <v>1000</v>
      </c>
      <c r="H42" s="53">
        <f>VLOOKUP(B42,Table1[],4,FALSE)</f>
        <v>10.4</v>
      </c>
      <c r="I42" s="45"/>
      <c r="J42" s="27"/>
      <c r="K42" s="47"/>
      <c r="L42" s="27"/>
      <c r="M42" s="47"/>
      <c r="N42" s="27"/>
      <c r="O42" s="47"/>
      <c r="P42" s="27"/>
      <c r="Q42" s="29">
        <f t="shared" si="9"/>
        <v>0</v>
      </c>
      <c r="R42" s="30">
        <f t="shared" si="13"/>
        <v>0</v>
      </c>
    </row>
    <row r="43" spans="1:18" ht="15" customHeight="1" x14ac:dyDescent="0.25">
      <c r="A43" s="194"/>
      <c r="B43" s="102" t="s">
        <v>86</v>
      </c>
      <c r="C43" s="50">
        <f>VLOOKUP(B43,Table1[],2,FALSE)</f>
        <v>210447</v>
      </c>
      <c r="D43" s="93" t="str">
        <f>VLOOKUP(B43,Table1[],3,FALSE)</f>
        <v>3/1000 ct</v>
      </c>
      <c r="E43" s="50" t="s">
        <v>22</v>
      </c>
      <c r="F43" s="54">
        <f t="shared" si="12"/>
        <v>6.7400000000000003E-3</v>
      </c>
      <c r="G43" s="56">
        <f>VLOOKUP(B43,Table1[],5,FALSE)</f>
        <v>1000</v>
      </c>
      <c r="H43" s="53">
        <f>VLOOKUP(B43,Table1[],4,FALSE)</f>
        <v>6.74</v>
      </c>
      <c r="I43" s="45"/>
      <c r="J43" s="34"/>
      <c r="K43" s="49"/>
      <c r="L43" s="34"/>
      <c r="M43" s="49"/>
      <c r="N43" s="34"/>
      <c r="O43" s="49"/>
      <c r="P43" s="34"/>
      <c r="Q43" s="29">
        <f t="shared" si="9"/>
        <v>0</v>
      </c>
      <c r="R43" s="30">
        <f t="shared" si="13"/>
        <v>0</v>
      </c>
    </row>
    <row r="44" spans="1:18" ht="15" customHeight="1" x14ac:dyDescent="0.25">
      <c r="A44" s="194"/>
      <c r="B44" s="102" t="s">
        <v>87</v>
      </c>
      <c r="C44" s="50">
        <f>VLOOKUP(B44,Table1[],2,FALSE)</f>
        <v>2647933</v>
      </c>
      <c r="D44" s="93" t="str">
        <f>VLOOKUP(B44,Table1[],3,FALSE)</f>
        <v>2000 ct</v>
      </c>
      <c r="E44" s="50" t="s">
        <v>22</v>
      </c>
      <c r="F44" s="54">
        <f t="shared" si="12"/>
        <v>9.1599999999999997E-3</v>
      </c>
      <c r="G44" s="56">
        <f>VLOOKUP(B44,Table1[],5,FALSE)</f>
        <v>2000</v>
      </c>
      <c r="H44" s="53">
        <f>VLOOKUP(B44,Table1[],4,FALSE)</f>
        <v>18.32</v>
      </c>
      <c r="I44" s="45"/>
      <c r="J44" s="25"/>
      <c r="K44" s="46"/>
      <c r="L44" s="25"/>
      <c r="M44" s="46"/>
      <c r="N44" s="25"/>
      <c r="O44" s="46"/>
      <c r="P44" s="25"/>
      <c r="Q44" s="29">
        <f t="shared" si="9"/>
        <v>0</v>
      </c>
      <c r="R44" s="30">
        <f t="shared" si="13"/>
        <v>0</v>
      </c>
    </row>
    <row r="45" spans="1:18" ht="15" customHeight="1" thickBot="1" x14ac:dyDescent="0.3">
      <c r="A45" s="194"/>
      <c r="B45" s="102" t="s">
        <v>52</v>
      </c>
      <c r="C45" s="50">
        <f>VLOOKUP(B45,Table1[],2,FALSE)</f>
        <v>4040440</v>
      </c>
      <c r="D45" s="93" t="str">
        <f>VLOOKUP(B45,Table1[],3,FALSE)</f>
        <v>24 ct</v>
      </c>
      <c r="E45" s="50" t="s">
        <v>22</v>
      </c>
      <c r="F45" s="54">
        <f t="shared" si="12"/>
        <v>0.79041666666666666</v>
      </c>
      <c r="G45" s="56">
        <f>VLOOKUP(B45,Table1[],5,FALSE)</f>
        <v>24</v>
      </c>
      <c r="H45" s="53">
        <f>VLOOKUP(B45,Table1[],4,FALSE)</f>
        <v>18.97</v>
      </c>
      <c r="I45" s="45"/>
      <c r="J45" s="25"/>
      <c r="K45" s="46"/>
      <c r="L45" s="25"/>
      <c r="M45" s="46"/>
      <c r="N45" s="25"/>
      <c r="O45" s="46"/>
      <c r="P45" s="25"/>
      <c r="Q45" s="29">
        <f t="shared" si="9"/>
        <v>0</v>
      </c>
      <c r="R45" s="30">
        <f t="shared" si="13"/>
        <v>0</v>
      </c>
    </row>
    <row r="46" spans="1:18" ht="15" customHeight="1" thickBot="1" x14ac:dyDescent="0.3">
      <c r="A46" s="194"/>
      <c r="B46" s="224" t="s">
        <v>89</v>
      </c>
      <c r="C46" s="224"/>
      <c r="D46" s="224"/>
      <c r="E46" s="224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224"/>
      <c r="Q46" s="9"/>
      <c r="R46" s="38"/>
    </row>
    <row r="47" spans="1:18" ht="15" customHeight="1" x14ac:dyDescent="0.25">
      <c r="A47" s="194"/>
      <c r="B47" s="102" t="s">
        <v>91</v>
      </c>
      <c r="C47" s="50">
        <f>VLOOKUP(B47,Table1[],2,FALSE)</f>
        <v>9523986</v>
      </c>
      <c r="D47" s="93" t="str">
        <f>VLOOKUP(B47,Table1[],3,FALSE)</f>
        <v>96/Sli</v>
      </c>
      <c r="E47" s="50" t="s">
        <v>22</v>
      </c>
      <c r="F47" s="51">
        <f>SUM(H47/G47)</f>
        <v>0.22072916666666667</v>
      </c>
      <c r="G47" s="56">
        <f>VLOOKUP(B47,Table1[],5,FALSE)</f>
        <v>96</v>
      </c>
      <c r="H47" s="53">
        <f>VLOOKUP(B47,Table1[],4,FALSE)</f>
        <v>21.19</v>
      </c>
      <c r="I47" s="16"/>
      <c r="J47" s="57"/>
      <c r="K47" s="18"/>
      <c r="L47" s="58"/>
      <c r="M47" s="20"/>
      <c r="N47" s="58"/>
      <c r="O47" s="20"/>
      <c r="P47" s="57"/>
      <c r="Q47" s="21">
        <f t="shared" ref="Q47:Q58" si="14">SUM(J47:P47)</f>
        <v>0</v>
      </c>
      <c r="R47" s="22">
        <f t="shared" ref="R47:R58" si="15">SUM(Q47*F47)</f>
        <v>0</v>
      </c>
    </row>
    <row r="48" spans="1:18" ht="15" customHeight="1" x14ac:dyDescent="0.25">
      <c r="A48" s="194"/>
      <c r="B48" s="102" t="s">
        <v>74</v>
      </c>
      <c r="C48" s="50">
        <f>VLOOKUP(B48,Table1[],2,FALSE)</f>
        <v>9523952</v>
      </c>
      <c r="D48" s="93" t="str">
        <f>VLOOKUP(B48,Table1[],3,FALSE)</f>
        <v>96/Sli</v>
      </c>
      <c r="E48" s="50" t="s">
        <v>22</v>
      </c>
      <c r="F48" s="54">
        <f t="shared" ref="F48:F58" si="16">SUM(H48/G48)</f>
        <v>0.22750000000000001</v>
      </c>
      <c r="G48" s="56">
        <f>VLOOKUP(B48,Table1[],5,FALSE)</f>
        <v>96</v>
      </c>
      <c r="H48" s="53">
        <f>VLOOKUP(B48,Table1[],4,FALSE)</f>
        <v>21.84</v>
      </c>
      <c r="I48" s="24"/>
      <c r="J48" s="59"/>
      <c r="K48" s="26"/>
      <c r="L48" s="60"/>
      <c r="M48" s="28"/>
      <c r="N48" s="60"/>
      <c r="O48" s="28"/>
      <c r="P48" s="59"/>
      <c r="Q48" s="29">
        <f t="shared" si="14"/>
        <v>0</v>
      </c>
      <c r="R48" s="30">
        <f t="shared" si="15"/>
        <v>0</v>
      </c>
    </row>
    <row r="49" spans="1:18" ht="15" customHeight="1" x14ac:dyDescent="0.25">
      <c r="A49" s="194"/>
      <c r="B49" s="102" t="s">
        <v>51</v>
      </c>
      <c r="C49" s="50">
        <f>VLOOKUP(B49,Table1[],2,FALSE)</f>
        <v>4212221</v>
      </c>
      <c r="D49" s="93" t="str">
        <f>VLOOKUP(B49,Table1[],3,FALSE)</f>
        <v>96 ct</v>
      </c>
      <c r="E49" s="50" t="s">
        <v>22</v>
      </c>
      <c r="F49" s="54">
        <f t="shared" si="16"/>
        <v>0.40479166666666666</v>
      </c>
      <c r="G49" s="56">
        <f>VLOOKUP(B49,Table1[],5,FALSE)</f>
        <v>96</v>
      </c>
      <c r="H49" s="53">
        <f>VLOOKUP(B49,Table1[],4,FALSE)</f>
        <v>38.86</v>
      </c>
      <c r="I49" s="24"/>
      <c r="J49" s="59"/>
      <c r="K49" s="26"/>
      <c r="L49" s="60"/>
      <c r="M49" s="28"/>
      <c r="N49" s="60"/>
      <c r="O49" s="28"/>
      <c r="P49" s="59"/>
      <c r="Q49" s="29">
        <f t="shared" si="14"/>
        <v>0</v>
      </c>
      <c r="R49" s="30">
        <f t="shared" si="15"/>
        <v>0</v>
      </c>
    </row>
    <row r="50" spans="1:18" ht="15" customHeight="1" x14ac:dyDescent="0.25">
      <c r="A50" s="194"/>
      <c r="B50" s="102" t="s">
        <v>55</v>
      </c>
      <c r="C50" s="50">
        <f>VLOOKUP(B50,Table1[],2,FALSE)</f>
        <v>4044640</v>
      </c>
      <c r="D50" s="93" t="str">
        <f>VLOOKUP(B50,Table1[],3,FALSE)</f>
        <v>96 ct</v>
      </c>
      <c r="E50" s="50" t="s">
        <v>22</v>
      </c>
      <c r="F50" s="54">
        <f t="shared" si="16"/>
        <v>0.37062499999999998</v>
      </c>
      <c r="G50" s="56">
        <f>VLOOKUP(B50,Table1[],5,FALSE)</f>
        <v>96</v>
      </c>
      <c r="H50" s="53">
        <f>VLOOKUP(B50,Table1[],4,FALSE)</f>
        <v>35.58</v>
      </c>
      <c r="I50" s="24"/>
      <c r="J50" s="59"/>
      <c r="K50" s="26"/>
      <c r="L50" s="60"/>
      <c r="M50" s="28"/>
      <c r="N50" s="60"/>
      <c r="O50" s="28"/>
      <c r="P50" s="59"/>
      <c r="Q50" s="29">
        <f t="shared" si="14"/>
        <v>0</v>
      </c>
      <c r="R50" s="30">
        <f t="shared" si="15"/>
        <v>0</v>
      </c>
    </row>
    <row r="51" spans="1:18" ht="15" customHeight="1" x14ac:dyDescent="0.25">
      <c r="A51" s="194"/>
      <c r="B51" s="102" t="s">
        <v>66</v>
      </c>
      <c r="C51" s="50">
        <f>VLOOKUP(B51,Table1[],2,FALSE)</f>
        <v>4008538</v>
      </c>
      <c r="D51" s="93" t="str">
        <f>VLOOKUP(B51,Table1[],3,FALSE)</f>
        <v>500 ct</v>
      </c>
      <c r="E51" s="50" t="s">
        <v>22</v>
      </c>
      <c r="F51" s="54">
        <f t="shared" si="16"/>
        <v>3.1120000000000002E-2</v>
      </c>
      <c r="G51" s="56">
        <f>VLOOKUP(B51,Table1[],5,FALSE)</f>
        <v>500</v>
      </c>
      <c r="H51" s="53">
        <f>VLOOKUP(B51,Table1[],4,FALSE)</f>
        <v>15.56</v>
      </c>
      <c r="I51" s="24"/>
      <c r="J51" s="59"/>
      <c r="K51" s="26"/>
      <c r="L51" s="60"/>
      <c r="M51" s="28"/>
      <c r="N51" s="60"/>
      <c r="O51" s="28"/>
      <c r="P51" s="59"/>
      <c r="Q51" s="29">
        <f t="shared" si="14"/>
        <v>0</v>
      </c>
      <c r="R51" s="30">
        <f t="shared" si="15"/>
        <v>0</v>
      </c>
    </row>
    <row r="52" spans="1:18" ht="15" customHeight="1" x14ac:dyDescent="0.25">
      <c r="A52" s="194"/>
      <c r="B52" s="102" t="s">
        <v>67</v>
      </c>
      <c r="C52" s="50">
        <f>VLOOKUP(B52,Table1[],2,FALSE)</f>
        <v>4114914</v>
      </c>
      <c r="D52" s="93" t="str">
        <f>VLOOKUP(B52,Table1[],3,FALSE)</f>
        <v>300 ct</v>
      </c>
      <c r="E52" s="50" t="s">
        <v>22</v>
      </c>
      <c r="F52" s="54">
        <f t="shared" si="16"/>
        <v>4.1033333333333338E-2</v>
      </c>
      <c r="G52" s="56">
        <f>VLOOKUP(B52,Table1[],5,FALSE)</f>
        <v>300</v>
      </c>
      <c r="H52" s="53">
        <f>VLOOKUP(B52,Table1[],4,FALSE)</f>
        <v>12.31</v>
      </c>
      <c r="I52" s="24"/>
      <c r="J52" s="59"/>
      <c r="K52" s="26"/>
      <c r="L52" s="60"/>
      <c r="M52" s="28"/>
      <c r="N52" s="60"/>
      <c r="O52" s="28"/>
      <c r="P52" s="59"/>
      <c r="Q52" s="29">
        <f t="shared" si="14"/>
        <v>0</v>
      </c>
      <c r="R52" s="30">
        <f t="shared" si="15"/>
        <v>0</v>
      </c>
    </row>
    <row r="53" spans="1:18" ht="15" customHeight="1" x14ac:dyDescent="0.25">
      <c r="A53" s="194"/>
      <c r="B53" s="101" t="s">
        <v>28</v>
      </c>
      <c r="C53" s="50">
        <f>VLOOKUP(B53,Table1[],2,FALSE)</f>
        <v>1850189</v>
      </c>
      <c r="D53" s="93" t="str">
        <f>VLOOKUP(B53,Table1[],3,FALSE)</f>
        <v>4/30 ct</v>
      </c>
      <c r="E53" s="50" t="s">
        <v>22</v>
      </c>
      <c r="F53" s="54">
        <f t="shared" si="16"/>
        <v>0.23716666666666666</v>
      </c>
      <c r="G53" s="56">
        <f>VLOOKUP(B53,Table1[],5,FALSE)</f>
        <v>120</v>
      </c>
      <c r="H53" s="53">
        <f>VLOOKUP(B53,Table1[],4,FALSE)</f>
        <v>28.46</v>
      </c>
      <c r="I53" s="24"/>
      <c r="J53" s="59"/>
      <c r="K53" s="26"/>
      <c r="L53" s="60"/>
      <c r="M53" s="28"/>
      <c r="N53" s="60"/>
      <c r="O53" s="28"/>
      <c r="P53" s="59"/>
      <c r="Q53" s="29">
        <f t="shared" si="14"/>
        <v>0</v>
      </c>
      <c r="R53" s="30">
        <f t="shared" si="15"/>
        <v>0</v>
      </c>
    </row>
    <row r="54" spans="1:18" ht="15" customHeight="1" x14ac:dyDescent="0.25">
      <c r="A54" s="194"/>
      <c r="B54" s="102" t="s">
        <v>32</v>
      </c>
      <c r="C54" s="50">
        <f>VLOOKUP(B54,Table1[],2,FALSE)</f>
        <v>4307575</v>
      </c>
      <c r="D54" s="93" t="str">
        <f>VLOOKUP(B54,Table1[],3,FALSE)</f>
        <v>200 ct</v>
      </c>
      <c r="E54" s="50" t="s">
        <v>22</v>
      </c>
      <c r="F54" s="54">
        <f t="shared" si="16"/>
        <v>0.10869999999999999</v>
      </c>
      <c r="G54" s="56">
        <f>VLOOKUP(B54,Table1[],5,FALSE)</f>
        <v>200</v>
      </c>
      <c r="H54" s="53">
        <f>VLOOKUP(B54,Table1[],4,FALSE)</f>
        <v>21.74</v>
      </c>
      <c r="I54" s="24"/>
      <c r="J54" s="59"/>
      <c r="K54" s="26"/>
      <c r="L54" s="60"/>
      <c r="M54" s="28"/>
      <c r="N54" s="60"/>
      <c r="O54" s="28"/>
      <c r="P54" s="59"/>
      <c r="Q54" s="29">
        <f t="shared" si="14"/>
        <v>0</v>
      </c>
      <c r="R54" s="30">
        <f t="shared" si="15"/>
        <v>0</v>
      </c>
    </row>
    <row r="55" spans="1:18" ht="15" customHeight="1" x14ac:dyDescent="0.25">
      <c r="A55" s="194"/>
      <c r="B55" s="101" t="s">
        <v>34</v>
      </c>
      <c r="C55" s="50">
        <f>VLOOKUP(B55,Table1[],2,FALSE)</f>
        <v>1739663</v>
      </c>
      <c r="D55" s="93" t="str">
        <f>VLOOKUP(B55,Table1[],3,FALSE)</f>
        <v>6/50 ct</v>
      </c>
      <c r="E55" s="50" t="s">
        <v>22</v>
      </c>
      <c r="F55" s="54">
        <f t="shared" si="16"/>
        <v>0.1641</v>
      </c>
      <c r="G55" s="56">
        <f>VLOOKUP(B55,Table1[],5,FALSE)</f>
        <v>300</v>
      </c>
      <c r="H55" s="53">
        <f>VLOOKUP(B55,Table1[],4,FALSE)</f>
        <v>49.23</v>
      </c>
      <c r="I55" s="24"/>
      <c r="J55" s="59"/>
      <c r="K55" s="26"/>
      <c r="L55" s="60"/>
      <c r="M55" s="28"/>
      <c r="N55" s="60"/>
      <c r="O55" s="28"/>
      <c r="P55" s="59"/>
      <c r="Q55" s="29">
        <f t="shared" si="14"/>
        <v>0</v>
      </c>
      <c r="R55" s="30">
        <f t="shared" si="15"/>
        <v>0</v>
      </c>
    </row>
    <row r="56" spans="1:18" ht="15" customHeight="1" x14ac:dyDescent="0.25">
      <c r="A56" s="194"/>
      <c r="B56" s="102" t="s">
        <v>37</v>
      </c>
      <c r="C56" s="50">
        <f>VLOOKUP(B56,Table1[],2,FALSE)</f>
        <v>1827433</v>
      </c>
      <c r="D56" s="93" t="str">
        <f>VLOOKUP(B56,Table1[],3,FALSE)</f>
        <v>64 ct</v>
      </c>
      <c r="E56" s="50" t="s">
        <v>22</v>
      </c>
      <c r="F56" s="54">
        <f t="shared" si="16"/>
        <v>0.27124999999999999</v>
      </c>
      <c r="G56" s="56">
        <f>VLOOKUP(B56,Table1[],5,FALSE)</f>
        <v>64</v>
      </c>
      <c r="H56" s="53">
        <f>VLOOKUP(B56,Table1[],4,FALSE)</f>
        <v>17.36</v>
      </c>
      <c r="I56" s="24"/>
      <c r="J56" s="59"/>
      <c r="K56" s="26"/>
      <c r="L56" s="60"/>
      <c r="M56" s="28"/>
      <c r="N56" s="60"/>
      <c r="O56" s="28"/>
      <c r="P56" s="59"/>
      <c r="Q56" s="29">
        <f t="shared" si="14"/>
        <v>0</v>
      </c>
      <c r="R56" s="30">
        <f t="shared" si="15"/>
        <v>0</v>
      </c>
    </row>
    <row r="57" spans="1:18" ht="15" customHeight="1" x14ac:dyDescent="0.25">
      <c r="A57" s="194"/>
      <c r="B57" s="102" t="s">
        <v>52</v>
      </c>
      <c r="C57" s="50">
        <f>VLOOKUP(B57,Table1[],2,FALSE)</f>
        <v>4040440</v>
      </c>
      <c r="D57" s="93" t="str">
        <f>VLOOKUP(B57,Table1[],3,FALSE)</f>
        <v>24 ct</v>
      </c>
      <c r="E57" s="50" t="s">
        <v>22</v>
      </c>
      <c r="F57" s="54">
        <f t="shared" si="16"/>
        <v>0.79041666666666666</v>
      </c>
      <c r="G57" s="56">
        <f>VLOOKUP(B57,Table1[],5,FALSE)</f>
        <v>24</v>
      </c>
      <c r="H57" s="53">
        <f>VLOOKUP(B57,Table1[],4,FALSE)</f>
        <v>18.97</v>
      </c>
      <c r="I57" s="32"/>
      <c r="J57" s="61"/>
      <c r="K57" s="33"/>
      <c r="L57" s="62"/>
      <c r="M57" s="35"/>
      <c r="N57" s="62"/>
      <c r="O57" s="35"/>
      <c r="P57" s="61"/>
      <c r="Q57" s="29">
        <f t="shared" si="14"/>
        <v>0</v>
      </c>
      <c r="R57" s="30">
        <f t="shared" si="15"/>
        <v>0</v>
      </c>
    </row>
    <row r="58" spans="1:18" ht="15" customHeight="1" thickBot="1" x14ac:dyDescent="0.3">
      <c r="A58" s="194"/>
      <c r="B58" s="102" t="s">
        <v>73</v>
      </c>
      <c r="C58" s="50">
        <f>VLOOKUP(B58,Table1[],2,FALSE)</f>
        <v>4013066</v>
      </c>
      <c r="D58" s="93" t="str">
        <f>VLOOKUP(B58,Table1[],3,FALSE)</f>
        <v>24 ct</v>
      </c>
      <c r="E58" s="50" t="s">
        <v>22</v>
      </c>
      <c r="F58" s="54">
        <f t="shared" si="16"/>
        <v>0.68833333333333335</v>
      </c>
      <c r="G58" s="56">
        <f>VLOOKUP(B58,Table1[],5,FALSE)</f>
        <v>24</v>
      </c>
      <c r="H58" s="53">
        <f>VLOOKUP(B58,Table1[],4,FALSE)</f>
        <v>16.52</v>
      </c>
      <c r="I58" s="32"/>
      <c r="J58" s="61"/>
      <c r="K58" s="33"/>
      <c r="L58" s="62"/>
      <c r="M58" s="35"/>
      <c r="N58" s="62"/>
      <c r="O58" s="35"/>
      <c r="P58" s="61"/>
      <c r="Q58" s="29">
        <f t="shared" si="14"/>
        <v>0</v>
      </c>
      <c r="R58" s="30">
        <f t="shared" si="15"/>
        <v>0</v>
      </c>
    </row>
    <row r="59" spans="1:18" ht="15" customHeight="1" thickBot="1" x14ac:dyDescent="0.3">
      <c r="A59" s="194"/>
      <c r="B59" s="224" t="s">
        <v>90</v>
      </c>
      <c r="C59" s="225"/>
      <c r="D59" s="225"/>
      <c r="E59" s="225"/>
      <c r="F59" s="225"/>
      <c r="G59" s="225"/>
      <c r="H59" s="225"/>
      <c r="I59" s="225"/>
      <c r="J59" s="225"/>
      <c r="K59" s="225"/>
      <c r="L59" s="225"/>
      <c r="M59" s="225"/>
      <c r="N59" s="225"/>
      <c r="O59" s="225"/>
      <c r="P59" s="225"/>
      <c r="Q59" s="81"/>
      <c r="R59" s="82"/>
    </row>
    <row r="60" spans="1:18" ht="15" customHeight="1" thickBot="1" x14ac:dyDescent="0.3">
      <c r="A60" s="211"/>
      <c r="B60" s="103" t="s">
        <v>44</v>
      </c>
      <c r="C60" s="83">
        <f>VLOOKUP(B60,Table1[],2,FALSE)</f>
        <v>2104998</v>
      </c>
      <c r="D60" s="94" t="str">
        <f>VLOOKUP(B60,Table1[],3,FALSE)</f>
        <v>1000 ct</v>
      </c>
      <c r="E60" s="84" t="s">
        <v>22</v>
      </c>
      <c r="F60" s="85">
        <f t="shared" ref="F60" si="17">SUM(H60/G60)</f>
        <v>6.3200000000000001E-3</v>
      </c>
      <c r="G60" s="84">
        <f>VLOOKUP(B60,Table1[],5,FALSE)</f>
        <v>1000</v>
      </c>
      <c r="H60" s="84">
        <f>VLOOKUP(B60,Table1[],4,FALSE)</f>
        <v>6.32</v>
      </c>
      <c r="I60" s="86"/>
      <c r="J60" s="87"/>
      <c r="K60" s="88"/>
      <c r="L60" s="89"/>
      <c r="M60" s="90"/>
      <c r="N60" s="89"/>
      <c r="O60" s="90"/>
      <c r="P60" s="87"/>
      <c r="Q60" s="91">
        <f t="shared" ref="Q60" si="18">SUM(J60:P60)</f>
        <v>0</v>
      </c>
      <c r="R60" s="92">
        <f t="shared" ref="R60" si="19">SUM(Q60*F60)</f>
        <v>0</v>
      </c>
    </row>
    <row r="61" spans="1:18" x14ac:dyDescent="0.25">
      <c r="Q61" s="64">
        <f>SUM(Q7:Q58)</f>
        <v>0</v>
      </c>
      <c r="R61" s="65">
        <f>SUM(R7:R58)</f>
        <v>0</v>
      </c>
    </row>
  </sheetData>
  <sheetProtection algorithmName="SHA-512" hashValue="JTcjeDb4mmnb5BCJEtm18/o1hN4p33juhUz/AyUAsF4VlRnhE5iDQbowvegkM/Mx3ot+28t0ACmp/BKeT5JoOg==" saltValue="EnWJ6RkQ53RxH4YTWS9ryA==" spinCount="100000" sheet="1" objects="1" scenarios="1"/>
  <mergeCells count="18">
    <mergeCell ref="B1:O2"/>
    <mergeCell ref="P1:P2"/>
    <mergeCell ref="Q1:Q2"/>
    <mergeCell ref="R1:R2"/>
    <mergeCell ref="B3:B4"/>
    <mergeCell ref="D3:D4"/>
    <mergeCell ref="E3:E4"/>
    <mergeCell ref="F3:F4"/>
    <mergeCell ref="I3:I4"/>
    <mergeCell ref="B46:P46"/>
    <mergeCell ref="B59:P59"/>
    <mergeCell ref="A3:A60"/>
    <mergeCell ref="Q3:Q4"/>
    <mergeCell ref="R3:R4"/>
    <mergeCell ref="B6:P6"/>
    <mergeCell ref="B16:P16"/>
    <mergeCell ref="B21:P21"/>
    <mergeCell ref="B31:P31"/>
  </mergeCells>
  <conditionalFormatting sqref="B29">
    <cfRule type="duplicateValues" dxfId="13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35AB-B953-4787-AEF2-38A1A09908DC}">
  <dimension ref="A2:H59"/>
  <sheetViews>
    <sheetView topLeftCell="A28" workbookViewId="0">
      <selection activeCell="A49" sqref="A49"/>
    </sheetView>
  </sheetViews>
  <sheetFormatPr defaultRowHeight="15" x14ac:dyDescent="0.25"/>
  <cols>
    <col min="1" max="1" width="35.5703125" customWidth="1"/>
    <col min="2" max="3" width="11.7109375" customWidth="1"/>
    <col min="4" max="4" width="11.5703125" customWidth="1"/>
    <col min="5" max="5" width="9.140625" customWidth="1"/>
    <col min="6" max="6" width="10.42578125" customWidth="1"/>
    <col min="7" max="7" width="11.28515625" customWidth="1"/>
  </cols>
  <sheetData>
    <row r="2" spans="1:7" ht="15" customHeight="1" x14ac:dyDescent="0.25">
      <c r="A2" s="66" t="s">
        <v>15</v>
      </c>
      <c r="B2" s="21" t="s">
        <v>16</v>
      </c>
      <c r="C2" s="21" t="s">
        <v>17</v>
      </c>
      <c r="D2" s="21" t="s">
        <v>18</v>
      </c>
      <c r="E2" s="176" t="s">
        <v>19</v>
      </c>
      <c r="F2" s="21" t="s">
        <v>20</v>
      </c>
      <c r="G2" s="67" t="s">
        <v>6</v>
      </c>
    </row>
    <row r="3" spans="1:7" ht="15" customHeight="1" x14ac:dyDescent="0.25">
      <c r="A3" s="68" t="s">
        <v>62</v>
      </c>
      <c r="B3" s="29">
        <v>7076126</v>
      </c>
      <c r="C3" s="29" t="s">
        <v>138</v>
      </c>
      <c r="D3" s="69">
        <v>20.6</v>
      </c>
      <c r="E3" s="70">
        <v>72</v>
      </c>
      <c r="F3" s="29" t="s">
        <v>22</v>
      </c>
      <c r="G3" s="71"/>
    </row>
    <row r="4" spans="1:7" ht="15" customHeight="1" x14ac:dyDescent="0.25">
      <c r="A4" s="68" t="s">
        <v>91</v>
      </c>
      <c r="B4" s="29">
        <v>9523986</v>
      </c>
      <c r="C4" s="29" t="s">
        <v>139</v>
      </c>
      <c r="D4" s="69">
        <v>21.19</v>
      </c>
      <c r="E4" s="70">
        <v>96</v>
      </c>
      <c r="F4" s="29" t="s">
        <v>22</v>
      </c>
      <c r="G4" s="71"/>
    </row>
    <row r="5" spans="1:7" ht="15" customHeight="1" x14ac:dyDescent="0.25">
      <c r="A5" s="68" t="s">
        <v>74</v>
      </c>
      <c r="B5" s="29">
        <v>9523952</v>
      </c>
      <c r="C5" s="29" t="s">
        <v>139</v>
      </c>
      <c r="D5" s="69">
        <v>21.84</v>
      </c>
      <c r="E5" s="70">
        <v>96</v>
      </c>
      <c r="F5" s="29" t="s">
        <v>22</v>
      </c>
      <c r="G5" s="71"/>
    </row>
    <row r="6" spans="1:7" ht="15" customHeight="1" x14ac:dyDescent="0.25">
      <c r="A6" s="68" t="s">
        <v>50</v>
      </c>
      <c r="B6" s="29">
        <v>4695292</v>
      </c>
      <c r="C6" s="29" t="s">
        <v>23</v>
      </c>
      <c r="D6" s="69">
        <v>28.79</v>
      </c>
      <c r="E6" s="70">
        <v>300</v>
      </c>
      <c r="F6" s="29" t="s">
        <v>22</v>
      </c>
      <c r="G6" s="71"/>
    </row>
    <row r="7" spans="1:7" ht="15" customHeight="1" x14ac:dyDescent="0.25">
      <c r="A7" s="68" t="s">
        <v>51</v>
      </c>
      <c r="B7" s="29">
        <v>4212221</v>
      </c>
      <c r="C7" s="29" t="s">
        <v>24</v>
      </c>
      <c r="D7" s="69">
        <v>38.86</v>
      </c>
      <c r="E7" s="70">
        <v>96</v>
      </c>
      <c r="F7" s="29" t="s">
        <v>22</v>
      </c>
      <c r="G7" s="71"/>
    </row>
    <row r="8" spans="1:7" ht="15" customHeight="1" x14ac:dyDescent="0.25">
      <c r="A8" s="68" t="s">
        <v>55</v>
      </c>
      <c r="B8" s="29">
        <v>4044640</v>
      </c>
      <c r="C8" s="29" t="s">
        <v>24</v>
      </c>
      <c r="D8" s="69">
        <v>35.58</v>
      </c>
      <c r="E8" s="70">
        <v>96</v>
      </c>
      <c r="F8" s="29" t="s">
        <v>22</v>
      </c>
      <c r="G8" s="71"/>
    </row>
    <row r="9" spans="1:7" ht="15" customHeight="1" x14ac:dyDescent="0.25">
      <c r="A9" s="72" t="s">
        <v>54</v>
      </c>
      <c r="B9" s="29">
        <v>7913403</v>
      </c>
      <c r="C9" s="29" t="s">
        <v>140</v>
      </c>
      <c r="D9" s="69">
        <v>50.65</v>
      </c>
      <c r="E9" s="70">
        <v>8</v>
      </c>
      <c r="F9" s="29" t="s">
        <v>22</v>
      </c>
      <c r="G9" s="71"/>
    </row>
    <row r="10" spans="1:7" ht="15" customHeight="1" x14ac:dyDescent="0.25">
      <c r="A10" s="72" t="s">
        <v>53</v>
      </c>
      <c r="B10" s="29">
        <v>7887268</v>
      </c>
      <c r="C10" s="29" t="s">
        <v>141</v>
      </c>
      <c r="D10" s="69">
        <v>86.2</v>
      </c>
      <c r="E10" s="70">
        <v>16</v>
      </c>
      <c r="F10" s="29" t="s">
        <v>22</v>
      </c>
      <c r="G10" s="71"/>
    </row>
    <row r="11" spans="1:7" ht="15" customHeight="1" x14ac:dyDescent="0.25">
      <c r="A11" s="72" t="s">
        <v>78</v>
      </c>
      <c r="B11" s="29">
        <v>2843104</v>
      </c>
      <c r="C11" s="29" t="s">
        <v>31</v>
      </c>
      <c r="D11" s="69">
        <v>69.86</v>
      </c>
      <c r="E11" s="70">
        <v>2</v>
      </c>
      <c r="F11" s="29" t="s">
        <v>22</v>
      </c>
      <c r="G11" s="71"/>
    </row>
    <row r="12" spans="1:7" ht="15" customHeight="1" x14ac:dyDescent="0.25">
      <c r="A12" s="72" t="s">
        <v>77</v>
      </c>
      <c r="B12" s="29">
        <v>2216045</v>
      </c>
      <c r="C12" s="29" t="s">
        <v>31</v>
      </c>
      <c r="D12" s="69">
        <v>68.680000000000007</v>
      </c>
      <c r="E12" s="70">
        <v>2</v>
      </c>
      <c r="F12" s="29" t="s">
        <v>22</v>
      </c>
      <c r="G12" s="71"/>
    </row>
    <row r="13" spans="1:7" ht="15" customHeight="1" x14ac:dyDescent="0.25">
      <c r="A13" s="68" t="s">
        <v>26</v>
      </c>
      <c r="B13" s="29"/>
      <c r="C13" s="29" t="s">
        <v>27</v>
      </c>
      <c r="D13" s="69">
        <v>2.31</v>
      </c>
      <c r="E13" s="70">
        <v>1</v>
      </c>
      <c r="F13" s="29" t="s">
        <v>22</v>
      </c>
      <c r="G13" s="71"/>
    </row>
    <row r="14" spans="1:7" ht="15" customHeight="1" x14ac:dyDescent="0.25">
      <c r="A14" s="68" t="s">
        <v>66</v>
      </c>
      <c r="B14" s="29">
        <v>4008538</v>
      </c>
      <c r="C14" s="29" t="s">
        <v>42</v>
      </c>
      <c r="D14" s="69">
        <v>15.56</v>
      </c>
      <c r="E14" s="70">
        <v>500</v>
      </c>
      <c r="F14" s="29" t="s">
        <v>22</v>
      </c>
      <c r="G14" s="71"/>
    </row>
    <row r="15" spans="1:7" ht="15" customHeight="1" x14ac:dyDescent="0.25">
      <c r="A15" s="68" t="s">
        <v>67</v>
      </c>
      <c r="B15" s="29">
        <v>4114914</v>
      </c>
      <c r="C15" s="29" t="s">
        <v>35</v>
      </c>
      <c r="D15" s="69">
        <v>12.31</v>
      </c>
      <c r="E15" s="70">
        <v>300</v>
      </c>
      <c r="F15" s="29" t="s">
        <v>22</v>
      </c>
      <c r="G15" s="71"/>
    </row>
    <row r="16" spans="1:7" ht="15" customHeight="1" x14ac:dyDescent="0.25">
      <c r="A16" s="68" t="s">
        <v>75</v>
      </c>
      <c r="B16" s="29">
        <v>8328668</v>
      </c>
      <c r="C16" s="29" t="s">
        <v>40</v>
      </c>
      <c r="D16" s="69">
        <v>12.82</v>
      </c>
      <c r="E16" s="70">
        <v>384</v>
      </c>
      <c r="F16" s="29" t="s">
        <v>22</v>
      </c>
      <c r="G16" s="71"/>
    </row>
    <row r="17" spans="1:7" ht="15" customHeight="1" x14ac:dyDescent="0.25">
      <c r="A17" s="68" t="s">
        <v>65</v>
      </c>
      <c r="B17" s="29">
        <v>4053468</v>
      </c>
      <c r="C17" s="29" t="s">
        <v>142</v>
      </c>
      <c r="D17" s="69">
        <v>40.6</v>
      </c>
      <c r="E17" s="70">
        <v>1000</v>
      </c>
      <c r="F17" s="29" t="s">
        <v>22</v>
      </c>
      <c r="G17" s="71"/>
    </row>
    <row r="18" spans="1:7" ht="15" customHeight="1" x14ac:dyDescent="0.25">
      <c r="A18" s="73" t="s">
        <v>28</v>
      </c>
      <c r="B18" s="29">
        <v>1850189</v>
      </c>
      <c r="C18" s="29" t="s">
        <v>29</v>
      </c>
      <c r="D18" s="69">
        <v>28.46</v>
      </c>
      <c r="E18" s="70">
        <v>120</v>
      </c>
      <c r="F18" s="29" t="s">
        <v>22</v>
      </c>
      <c r="G18" s="71"/>
    </row>
    <row r="19" spans="1:7" ht="15" customHeight="1" x14ac:dyDescent="0.25">
      <c r="A19" s="68" t="s">
        <v>32</v>
      </c>
      <c r="B19" s="29">
        <v>4307575</v>
      </c>
      <c r="C19" s="29" t="s">
        <v>33</v>
      </c>
      <c r="D19" s="69">
        <v>21.74</v>
      </c>
      <c r="E19" s="70">
        <v>200</v>
      </c>
      <c r="F19" s="29" t="s">
        <v>22</v>
      </c>
      <c r="G19" s="71"/>
    </row>
    <row r="20" spans="1:7" ht="15" customHeight="1" x14ac:dyDescent="0.25">
      <c r="A20" s="73" t="s">
        <v>34</v>
      </c>
      <c r="B20" s="29">
        <v>1739663</v>
      </c>
      <c r="C20" s="29" t="s">
        <v>23</v>
      </c>
      <c r="D20" s="69">
        <v>49.23</v>
      </c>
      <c r="E20" s="70">
        <v>300</v>
      </c>
      <c r="F20" s="29" t="s">
        <v>22</v>
      </c>
      <c r="G20" s="71"/>
    </row>
    <row r="21" spans="1:7" ht="15" customHeight="1" x14ac:dyDescent="0.25">
      <c r="A21" s="68" t="s">
        <v>36</v>
      </c>
      <c r="B21" s="29">
        <v>3412410</v>
      </c>
      <c r="C21" s="29" t="s">
        <v>30</v>
      </c>
      <c r="D21" s="69">
        <v>15.67</v>
      </c>
      <c r="E21" s="70">
        <v>48</v>
      </c>
      <c r="F21" s="29" t="s">
        <v>22</v>
      </c>
      <c r="G21" s="71"/>
    </row>
    <row r="22" spans="1:7" ht="15" customHeight="1" x14ac:dyDescent="0.25">
      <c r="A22" s="68" t="s">
        <v>37</v>
      </c>
      <c r="B22" s="29">
        <v>1827433</v>
      </c>
      <c r="C22" s="29" t="s">
        <v>38</v>
      </c>
      <c r="D22" s="69">
        <v>17.36</v>
      </c>
      <c r="E22" s="70">
        <v>64</v>
      </c>
      <c r="F22" s="29" t="s">
        <v>22</v>
      </c>
      <c r="G22" s="71"/>
    </row>
    <row r="23" spans="1:7" ht="15" customHeight="1" x14ac:dyDescent="0.25">
      <c r="A23" s="73" t="s">
        <v>68</v>
      </c>
      <c r="B23" s="29">
        <v>6216725</v>
      </c>
      <c r="C23" s="29" t="s">
        <v>30</v>
      </c>
      <c r="D23" s="69">
        <v>17.66</v>
      </c>
      <c r="E23" s="70">
        <v>48</v>
      </c>
      <c r="F23" s="29" t="s">
        <v>22</v>
      </c>
      <c r="G23" s="71"/>
    </row>
    <row r="24" spans="1:7" ht="15" customHeight="1" x14ac:dyDescent="0.25">
      <c r="A24" s="73" t="s">
        <v>70</v>
      </c>
      <c r="B24" s="29">
        <v>6216709</v>
      </c>
      <c r="C24" s="29" t="s">
        <v>30</v>
      </c>
      <c r="D24" s="69">
        <v>17.66</v>
      </c>
      <c r="E24" s="70">
        <v>48</v>
      </c>
      <c r="F24" s="29" t="s">
        <v>22</v>
      </c>
      <c r="G24" s="71"/>
    </row>
    <row r="25" spans="1:7" ht="15" customHeight="1" x14ac:dyDescent="0.25">
      <c r="A25" s="68" t="s">
        <v>60</v>
      </c>
      <c r="B25" s="29">
        <v>6937445</v>
      </c>
      <c r="C25" s="29" t="s">
        <v>33</v>
      </c>
      <c r="D25" s="69">
        <v>14.88</v>
      </c>
      <c r="E25" s="70">
        <v>200</v>
      </c>
      <c r="F25" s="29" t="s">
        <v>22</v>
      </c>
      <c r="G25" s="71"/>
    </row>
    <row r="26" spans="1:7" ht="15" customHeight="1" x14ac:dyDescent="0.25">
      <c r="A26" s="68" t="s">
        <v>64</v>
      </c>
      <c r="B26" s="29">
        <v>5429872</v>
      </c>
      <c r="C26" s="29" t="s">
        <v>138</v>
      </c>
      <c r="D26" s="69">
        <v>10.78</v>
      </c>
      <c r="E26" s="70">
        <v>72</v>
      </c>
      <c r="F26" s="29" t="s">
        <v>22</v>
      </c>
      <c r="G26" s="71"/>
    </row>
    <row r="27" spans="1:7" ht="15" customHeight="1" x14ac:dyDescent="0.25">
      <c r="A27" s="73" t="s">
        <v>63</v>
      </c>
      <c r="B27" s="29">
        <v>6777684</v>
      </c>
      <c r="C27" s="29" t="s">
        <v>138</v>
      </c>
      <c r="D27" s="69">
        <v>12.59</v>
      </c>
      <c r="E27" s="70">
        <v>72</v>
      </c>
      <c r="F27" s="29" t="s">
        <v>22</v>
      </c>
      <c r="G27" s="71"/>
    </row>
    <row r="28" spans="1:7" ht="15" customHeight="1" x14ac:dyDescent="0.25">
      <c r="A28" s="68" t="s">
        <v>61</v>
      </c>
      <c r="B28" s="29">
        <v>4136768</v>
      </c>
      <c r="C28" s="29" t="s">
        <v>39</v>
      </c>
      <c r="D28" s="69">
        <v>23.81</v>
      </c>
      <c r="E28" s="70">
        <v>1000</v>
      </c>
      <c r="F28" s="29" t="s">
        <v>22</v>
      </c>
      <c r="G28" s="71"/>
    </row>
    <row r="29" spans="1:7" ht="15" customHeight="1" x14ac:dyDescent="0.25">
      <c r="A29" s="68" t="s">
        <v>83</v>
      </c>
      <c r="B29" s="29">
        <v>6631347</v>
      </c>
      <c r="C29" s="29" t="s">
        <v>41</v>
      </c>
      <c r="D29" s="69">
        <v>20.309999999999999</v>
      </c>
      <c r="E29" s="70">
        <v>600</v>
      </c>
      <c r="F29" s="29" t="s">
        <v>22</v>
      </c>
      <c r="G29" s="71"/>
    </row>
    <row r="30" spans="1:7" ht="15" customHeight="1" x14ac:dyDescent="0.25">
      <c r="A30" s="68" t="s">
        <v>82</v>
      </c>
      <c r="B30" s="29">
        <v>6735138</v>
      </c>
      <c r="C30" s="29" t="s">
        <v>33</v>
      </c>
      <c r="D30" s="69">
        <v>13.95</v>
      </c>
      <c r="E30" s="70">
        <v>200</v>
      </c>
      <c r="F30" s="29" t="s">
        <v>22</v>
      </c>
      <c r="G30" s="71"/>
    </row>
    <row r="31" spans="1:7" ht="15" customHeight="1" x14ac:dyDescent="0.25">
      <c r="A31" s="68" t="s">
        <v>49</v>
      </c>
      <c r="B31" s="29">
        <v>26051</v>
      </c>
      <c r="C31" s="29" t="s">
        <v>21</v>
      </c>
      <c r="D31" s="69">
        <v>12.5</v>
      </c>
      <c r="E31" s="70">
        <v>50</v>
      </c>
      <c r="F31" s="29" t="s">
        <v>22</v>
      </c>
      <c r="G31" s="71"/>
    </row>
    <row r="32" spans="1:7" ht="15" customHeight="1" x14ac:dyDescent="0.25">
      <c r="A32" s="68" t="s">
        <v>71</v>
      </c>
      <c r="B32" s="29">
        <v>26068</v>
      </c>
      <c r="C32" s="29" t="s">
        <v>21</v>
      </c>
      <c r="D32" s="69">
        <v>12.3</v>
      </c>
      <c r="E32" s="70">
        <v>50</v>
      </c>
      <c r="F32" s="29" t="s">
        <v>22</v>
      </c>
      <c r="G32" s="71"/>
    </row>
    <row r="33" spans="1:8" ht="15" customHeight="1" x14ac:dyDescent="0.25">
      <c r="A33" s="68" t="s">
        <v>84</v>
      </c>
      <c r="B33" s="29">
        <v>4394417</v>
      </c>
      <c r="C33" s="29" t="s">
        <v>42</v>
      </c>
      <c r="D33" s="69">
        <v>9.23</v>
      </c>
      <c r="E33" s="70">
        <v>500</v>
      </c>
      <c r="F33" s="29" t="s">
        <v>22</v>
      </c>
      <c r="G33" s="71"/>
    </row>
    <row r="34" spans="1:8" ht="15" customHeight="1" x14ac:dyDescent="0.25">
      <c r="A34" s="68" t="s">
        <v>80</v>
      </c>
      <c r="B34" s="29">
        <v>7087133</v>
      </c>
      <c r="C34" s="29" t="s">
        <v>33</v>
      </c>
      <c r="D34" s="69">
        <v>34.04</v>
      </c>
      <c r="E34" s="70">
        <v>200</v>
      </c>
      <c r="F34" s="29" t="s">
        <v>22</v>
      </c>
      <c r="G34" s="71"/>
    </row>
    <row r="35" spans="1:8" ht="15" customHeight="1" x14ac:dyDescent="0.25">
      <c r="A35" s="68" t="s">
        <v>85</v>
      </c>
      <c r="B35" s="29">
        <v>210417</v>
      </c>
      <c r="C35" s="29" t="s">
        <v>137</v>
      </c>
      <c r="D35" s="69">
        <v>10.4</v>
      </c>
      <c r="E35" s="70">
        <v>1000</v>
      </c>
      <c r="F35" s="29" t="s">
        <v>22</v>
      </c>
      <c r="G35" s="71"/>
    </row>
    <row r="36" spans="1:8" ht="15" customHeight="1" x14ac:dyDescent="0.25">
      <c r="A36" s="73" t="s">
        <v>69</v>
      </c>
      <c r="B36" s="29"/>
      <c r="C36" s="29"/>
      <c r="D36" s="69">
        <v>0.19</v>
      </c>
      <c r="E36" s="70">
        <v>1</v>
      </c>
      <c r="F36" s="29" t="s">
        <v>22</v>
      </c>
      <c r="G36" s="71"/>
    </row>
    <row r="37" spans="1:8" ht="15" customHeight="1" x14ac:dyDescent="0.25">
      <c r="A37" s="68" t="s">
        <v>43</v>
      </c>
      <c r="B37" s="29">
        <v>1666163</v>
      </c>
      <c r="C37" s="29" t="s">
        <v>30</v>
      </c>
      <c r="D37" s="69">
        <v>15.22</v>
      </c>
      <c r="E37" s="70">
        <v>48</v>
      </c>
      <c r="F37" s="29" t="s">
        <v>22</v>
      </c>
      <c r="G37" s="71"/>
    </row>
    <row r="38" spans="1:8" ht="15" customHeight="1" x14ac:dyDescent="0.25">
      <c r="A38" s="68" t="s">
        <v>86</v>
      </c>
      <c r="B38" s="29">
        <v>210447</v>
      </c>
      <c r="C38" s="29" t="s">
        <v>137</v>
      </c>
      <c r="D38" s="69">
        <v>6.74</v>
      </c>
      <c r="E38" s="70">
        <v>1000</v>
      </c>
      <c r="F38" s="29" t="s">
        <v>22</v>
      </c>
      <c r="G38" s="71"/>
    </row>
    <row r="39" spans="1:8" ht="15" customHeight="1" x14ac:dyDescent="0.25">
      <c r="A39" s="68" t="s">
        <v>56</v>
      </c>
      <c r="B39" s="29">
        <v>3598703</v>
      </c>
      <c r="C39" s="29" t="s">
        <v>143</v>
      </c>
      <c r="D39" s="69">
        <v>12.5</v>
      </c>
      <c r="E39" s="70">
        <v>48</v>
      </c>
      <c r="F39" s="29" t="s">
        <v>22</v>
      </c>
      <c r="G39" s="71"/>
    </row>
    <row r="40" spans="1:8" ht="15" customHeight="1" x14ac:dyDescent="0.25">
      <c r="A40" s="68" t="s">
        <v>57</v>
      </c>
      <c r="B40" s="29">
        <v>3598737</v>
      </c>
      <c r="C40" s="29" t="s">
        <v>143</v>
      </c>
      <c r="D40" s="69">
        <v>12.5</v>
      </c>
      <c r="E40" s="70">
        <v>48</v>
      </c>
      <c r="F40" s="29" t="s">
        <v>22</v>
      </c>
      <c r="G40" s="71"/>
    </row>
    <row r="41" spans="1:8" ht="15" customHeight="1" x14ac:dyDescent="0.25">
      <c r="A41" s="68" t="s">
        <v>52</v>
      </c>
      <c r="B41" s="29">
        <v>4040440</v>
      </c>
      <c r="C41" s="29" t="s">
        <v>25</v>
      </c>
      <c r="D41" s="69">
        <v>18.97</v>
      </c>
      <c r="E41" s="70">
        <v>24</v>
      </c>
      <c r="F41" s="29" t="s">
        <v>22</v>
      </c>
      <c r="G41" s="71"/>
      <c r="H41" s="65"/>
    </row>
    <row r="42" spans="1:8" ht="15" customHeight="1" x14ac:dyDescent="0.25">
      <c r="A42" s="68" t="s">
        <v>73</v>
      </c>
      <c r="B42" s="29">
        <v>4013066</v>
      </c>
      <c r="C42" s="29" t="s">
        <v>25</v>
      </c>
      <c r="D42" s="69">
        <v>16.52</v>
      </c>
      <c r="E42" s="70">
        <v>24</v>
      </c>
      <c r="F42" s="29" t="s">
        <v>22</v>
      </c>
      <c r="G42" s="71"/>
    </row>
    <row r="43" spans="1:8" ht="15" customHeight="1" x14ac:dyDescent="0.25">
      <c r="A43" s="68" t="s">
        <v>44</v>
      </c>
      <c r="B43" s="29">
        <v>2104998</v>
      </c>
      <c r="C43" s="29" t="s">
        <v>39</v>
      </c>
      <c r="D43" s="69">
        <v>6.32</v>
      </c>
      <c r="E43" s="70">
        <v>1000</v>
      </c>
      <c r="F43" s="29" t="s">
        <v>22</v>
      </c>
      <c r="G43" s="71"/>
    </row>
    <row r="44" spans="1:8" ht="15" customHeight="1" x14ac:dyDescent="0.25">
      <c r="A44" s="68" t="s">
        <v>81</v>
      </c>
      <c r="B44" s="29">
        <v>4879710</v>
      </c>
      <c r="C44" s="29" t="s">
        <v>45</v>
      </c>
      <c r="D44" s="69">
        <v>12.26</v>
      </c>
      <c r="E44" s="70">
        <v>2000</v>
      </c>
      <c r="F44" s="29" t="s">
        <v>22</v>
      </c>
      <c r="G44" s="71"/>
    </row>
    <row r="45" spans="1:8" ht="15" customHeight="1" x14ac:dyDescent="0.25">
      <c r="A45" s="68" t="s">
        <v>87</v>
      </c>
      <c r="B45" s="29">
        <v>2647933</v>
      </c>
      <c r="C45" s="29" t="s">
        <v>45</v>
      </c>
      <c r="D45" s="69">
        <v>18.32</v>
      </c>
      <c r="E45" s="70">
        <v>2000</v>
      </c>
      <c r="F45" s="29" t="s">
        <v>22</v>
      </c>
      <c r="G45" s="71"/>
    </row>
    <row r="46" spans="1:8" ht="15" customHeight="1" x14ac:dyDescent="0.25">
      <c r="A46" s="74" t="s">
        <v>58</v>
      </c>
      <c r="B46" s="29">
        <v>1886316</v>
      </c>
      <c r="C46" s="29" t="s">
        <v>144</v>
      </c>
      <c r="D46" s="69">
        <v>17.350000000000001</v>
      </c>
      <c r="E46" s="70">
        <v>168</v>
      </c>
      <c r="F46" s="29" t="s">
        <v>22</v>
      </c>
      <c r="G46" s="71"/>
    </row>
    <row r="47" spans="1:8" ht="15" customHeight="1" x14ac:dyDescent="0.25">
      <c r="A47" s="68" t="s">
        <v>59</v>
      </c>
      <c r="B47" s="29">
        <v>4716920</v>
      </c>
      <c r="C47" s="29" t="s">
        <v>144</v>
      </c>
      <c r="D47" s="69">
        <v>18.29</v>
      </c>
      <c r="E47" s="70">
        <v>168</v>
      </c>
      <c r="F47" s="29" t="s">
        <v>22</v>
      </c>
      <c r="G47" s="71"/>
    </row>
    <row r="48" spans="1:8" ht="15" customHeight="1" x14ac:dyDescent="0.25">
      <c r="A48" s="68" t="s">
        <v>72</v>
      </c>
      <c r="B48" s="29">
        <v>4046330</v>
      </c>
      <c r="C48" s="29" t="s">
        <v>39</v>
      </c>
      <c r="D48" s="69">
        <v>38.869999999999997</v>
      </c>
      <c r="E48" s="70">
        <v>1000</v>
      </c>
      <c r="F48" s="29" t="s">
        <v>22</v>
      </c>
      <c r="G48" s="71"/>
    </row>
    <row r="49" spans="1:7" ht="15" customHeight="1" x14ac:dyDescent="0.25">
      <c r="A49" s="68" t="s">
        <v>88</v>
      </c>
      <c r="B49" s="29">
        <v>7038015</v>
      </c>
      <c r="C49" s="29" t="s">
        <v>46</v>
      </c>
      <c r="D49" s="69">
        <v>45.66</v>
      </c>
      <c r="E49" s="70">
        <v>100</v>
      </c>
      <c r="F49" s="29" t="s">
        <v>22</v>
      </c>
      <c r="G49" s="71"/>
    </row>
    <row r="50" spans="1:7" ht="15" customHeight="1" x14ac:dyDescent="0.25">
      <c r="A50" s="73" t="s">
        <v>47</v>
      </c>
      <c r="B50" s="29"/>
      <c r="C50" s="29"/>
      <c r="D50" s="69">
        <v>0.8</v>
      </c>
      <c r="E50" s="70">
        <v>1</v>
      </c>
      <c r="F50" s="29" t="s">
        <v>22</v>
      </c>
      <c r="G50" s="71"/>
    </row>
    <row r="51" spans="1:7" ht="15" customHeight="1" x14ac:dyDescent="0.25">
      <c r="A51" s="68" t="s">
        <v>48</v>
      </c>
      <c r="B51" s="29">
        <v>8759060</v>
      </c>
      <c r="C51" s="29" t="s">
        <v>30</v>
      </c>
      <c r="D51" s="69">
        <v>14.61</v>
      </c>
      <c r="E51" s="70">
        <v>48</v>
      </c>
      <c r="F51" s="29" t="s">
        <v>22</v>
      </c>
      <c r="G51" s="71"/>
    </row>
    <row r="52" spans="1:7" ht="15" customHeight="1" x14ac:dyDescent="0.25">
      <c r="A52" s="68"/>
      <c r="B52" s="29"/>
      <c r="C52" s="29"/>
      <c r="D52" s="69"/>
      <c r="E52" s="70"/>
      <c r="F52" s="29" t="s">
        <v>22</v>
      </c>
      <c r="G52" s="71"/>
    </row>
    <row r="53" spans="1:7" ht="15" customHeight="1" x14ac:dyDescent="0.25">
      <c r="A53" s="68"/>
      <c r="B53" s="29"/>
      <c r="C53" s="29"/>
      <c r="D53" s="69"/>
      <c r="E53" s="70"/>
      <c r="F53" s="29" t="s">
        <v>22</v>
      </c>
      <c r="G53" s="71"/>
    </row>
    <row r="54" spans="1:7" ht="15" customHeight="1" x14ac:dyDescent="0.25">
      <c r="A54" s="68"/>
      <c r="B54" s="29"/>
      <c r="C54" s="29"/>
      <c r="D54" s="69"/>
      <c r="E54" s="70"/>
      <c r="F54" s="29" t="s">
        <v>22</v>
      </c>
      <c r="G54" s="71"/>
    </row>
    <row r="55" spans="1:7" ht="15" customHeight="1" x14ac:dyDescent="0.25">
      <c r="A55" s="68"/>
      <c r="B55" s="29"/>
      <c r="C55" s="29"/>
      <c r="D55" s="69"/>
      <c r="E55" s="70"/>
      <c r="F55" s="29" t="s">
        <v>22</v>
      </c>
      <c r="G55" s="71"/>
    </row>
    <row r="56" spans="1:7" ht="15" customHeight="1" x14ac:dyDescent="0.25">
      <c r="A56" s="68"/>
      <c r="B56" s="29"/>
      <c r="C56" s="29"/>
      <c r="D56" s="69"/>
      <c r="E56" s="70"/>
      <c r="F56" s="29" t="s">
        <v>22</v>
      </c>
      <c r="G56" s="71"/>
    </row>
    <row r="57" spans="1:7" ht="15" customHeight="1" x14ac:dyDescent="0.25">
      <c r="A57" s="68"/>
      <c r="B57" s="29"/>
      <c r="C57" s="29"/>
      <c r="D57" s="69"/>
      <c r="E57" s="70"/>
      <c r="F57" s="29" t="s">
        <v>22</v>
      </c>
      <c r="G57" s="71"/>
    </row>
    <row r="58" spans="1:7" ht="15" customHeight="1" x14ac:dyDescent="0.25">
      <c r="A58" s="68"/>
      <c r="B58" s="29"/>
      <c r="C58" s="29"/>
      <c r="D58" s="69"/>
      <c r="E58" s="70"/>
      <c r="F58" s="29" t="s">
        <v>22</v>
      </c>
      <c r="G58" s="71"/>
    </row>
    <row r="59" spans="1:7" ht="15" customHeight="1" x14ac:dyDescent="0.25">
      <c r="A59" s="75"/>
      <c r="B59" s="36"/>
      <c r="C59" s="36"/>
      <c r="D59" s="76"/>
      <c r="E59" s="77"/>
      <c r="F59" s="36" t="s">
        <v>22</v>
      </c>
      <c r="G59" s="78"/>
    </row>
  </sheetData>
  <conditionalFormatting sqref="A58">
    <cfRule type="duplicateValues" dxfId="12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3D835-231B-4A57-A652-A73CCC96A0D7}">
  <dimension ref="A1:R62"/>
  <sheetViews>
    <sheetView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I10" sqref="I10"/>
    </sheetView>
  </sheetViews>
  <sheetFormatPr defaultRowHeight="15" x14ac:dyDescent="0.25"/>
  <cols>
    <col min="2" max="2" width="24" style="104" customWidth="1"/>
    <col min="3" max="3" width="14.85546875" hidden="1" customWidth="1"/>
    <col min="4" max="4" width="14.85546875" style="95" hidden="1" customWidth="1"/>
    <col min="5" max="5" width="10" hidden="1" customWidth="1"/>
    <col min="6" max="6" width="10.140625" style="63" hidden="1" customWidth="1"/>
    <col min="7" max="7" width="10.140625" hidden="1" customWidth="1"/>
    <col min="8" max="8" width="9.140625" hidden="1" customWidth="1"/>
    <col min="18" max="18" width="11.7109375" customWidth="1"/>
  </cols>
  <sheetData>
    <row r="1" spans="1:18" ht="15" customHeight="1" x14ac:dyDescent="0.25">
      <c r="A1" s="1"/>
      <c r="B1" s="204" t="s">
        <v>114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26"/>
      <c r="Q1" s="200"/>
      <c r="R1" s="202"/>
    </row>
    <row r="2" spans="1:18" ht="15" customHeight="1" thickBot="1" x14ac:dyDescent="0.3">
      <c r="A2" s="80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27"/>
      <c r="Q2" s="201"/>
      <c r="R2" s="203"/>
    </row>
    <row r="3" spans="1:18" ht="15" customHeight="1" x14ac:dyDescent="0.25">
      <c r="A3" s="193" t="s">
        <v>113</v>
      </c>
      <c r="B3" s="222" t="s">
        <v>0</v>
      </c>
      <c r="C3" s="3" t="s">
        <v>1</v>
      </c>
      <c r="D3" s="214" t="s">
        <v>2</v>
      </c>
      <c r="E3" s="216" t="s">
        <v>3</v>
      </c>
      <c r="F3" s="218" t="s">
        <v>4</v>
      </c>
      <c r="G3" s="4" t="s">
        <v>5</v>
      </c>
      <c r="H3" s="4" t="s">
        <v>5</v>
      </c>
      <c r="I3" s="206" t="s">
        <v>6</v>
      </c>
      <c r="J3" s="5">
        <f>'Cover Sheet'!D5</f>
        <v>44296</v>
      </c>
      <c r="K3" s="5">
        <f t="shared" ref="K3:P3" si="0">J3+1</f>
        <v>44297</v>
      </c>
      <c r="L3" s="5">
        <f t="shared" si="0"/>
        <v>44298</v>
      </c>
      <c r="M3" s="5">
        <f t="shared" si="0"/>
        <v>44299</v>
      </c>
      <c r="N3" s="5">
        <f t="shared" si="0"/>
        <v>44300</v>
      </c>
      <c r="O3" s="5">
        <f t="shared" si="0"/>
        <v>44301</v>
      </c>
      <c r="P3" s="5">
        <f t="shared" si="0"/>
        <v>44302</v>
      </c>
      <c r="Q3" s="228" t="s">
        <v>7</v>
      </c>
      <c r="R3" s="230" t="s">
        <v>8</v>
      </c>
    </row>
    <row r="4" spans="1:18" ht="15" customHeight="1" thickBot="1" x14ac:dyDescent="0.3">
      <c r="A4" s="194"/>
      <c r="B4" s="223"/>
      <c r="C4" s="6" t="s">
        <v>9</v>
      </c>
      <c r="D4" s="215"/>
      <c r="E4" s="217"/>
      <c r="F4" s="219"/>
      <c r="G4" s="7" t="s">
        <v>10</v>
      </c>
      <c r="H4" s="7" t="s">
        <v>11</v>
      </c>
      <c r="I4" s="207"/>
      <c r="J4" s="113" t="str">
        <f>TEXT(J3,"ddd")</f>
        <v>Sat</v>
      </c>
      <c r="K4" s="113" t="str">
        <f t="shared" ref="K4:P4" si="1">TEXT(K3,"ddd")</f>
        <v>Sun</v>
      </c>
      <c r="L4" s="113" t="str">
        <f t="shared" si="1"/>
        <v>Mon</v>
      </c>
      <c r="M4" s="113" t="str">
        <f t="shared" si="1"/>
        <v>Tue</v>
      </c>
      <c r="N4" s="113" t="str">
        <f t="shared" si="1"/>
        <v>Wed</v>
      </c>
      <c r="O4" s="113" t="str">
        <f t="shared" si="1"/>
        <v>Thu</v>
      </c>
      <c r="P4" s="113" t="str">
        <f t="shared" si="1"/>
        <v>Fri</v>
      </c>
      <c r="Q4" s="229"/>
      <c r="R4" s="231"/>
    </row>
    <row r="5" spans="1:18" ht="15" hidden="1" customHeight="1" thickBot="1" x14ac:dyDescent="0.3">
      <c r="A5" s="194"/>
      <c r="B5" s="105"/>
      <c r="C5" s="105"/>
      <c r="D5" s="106"/>
      <c r="E5" s="107"/>
      <c r="F5" s="108"/>
      <c r="G5" s="109"/>
      <c r="H5" s="109"/>
      <c r="I5" s="8"/>
      <c r="J5" s="8"/>
      <c r="K5" s="8"/>
      <c r="L5" s="8"/>
      <c r="M5" s="8"/>
      <c r="N5" s="8"/>
      <c r="O5" s="8"/>
      <c r="P5" s="8"/>
      <c r="Q5" s="110"/>
      <c r="R5" s="111"/>
    </row>
    <row r="6" spans="1:18" ht="15" customHeight="1" thickBot="1" x14ac:dyDescent="0.3">
      <c r="A6" s="194"/>
      <c r="B6" s="209" t="s">
        <v>12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9"/>
      <c r="R6" s="10"/>
    </row>
    <row r="7" spans="1:18" ht="15" customHeight="1" x14ac:dyDescent="0.25">
      <c r="A7" s="194"/>
      <c r="B7" s="96" t="s">
        <v>64</v>
      </c>
      <c r="C7" s="11">
        <f>VLOOKUP(B7,'Data &amp; Table'!A3:G59,2,FALSE)</f>
        <v>5429872</v>
      </c>
      <c r="D7" s="11" t="str">
        <f>VLOOKUP(B7,Table1[],3,FALSE)</f>
        <v>72/4 oz</v>
      </c>
      <c r="E7" s="12" t="s">
        <v>22</v>
      </c>
      <c r="F7" s="13">
        <f t="shared" ref="F7" si="2">SUM(H7/G7)</f>
        <v>0.1497222222222222</v>
      </c>
      <c r="G7" s="14">
        <f>VLOOKUP(B7,Table1[],5,FALSE)</f>
        <v>72</v>
      </c>
      <c r="H7" s="15">
        <f>VLOOKUP(B7,Table1[],4,FALSE)</f>
        <v>10.78</v>
      </c>
      <c r="I7" s="16">
        <v>3</v>
      </c>
      <c r="J7" s="17"/>
      <c r="K7" s="18"/>
      <c r="L7" s="19"/>
      <c r="M7" s="20"/>
      <c r="N7" s="19"/>
      <c r="O7" s="20"/>
      <c r="P7" s="19"/>
      <c r="Q7" s="21">
        <f>SUM(J7:P7)</f>
        <v>0</v>
      </c>
      <c r="R7" s="22">
        <f>SUM(Q7*F7)</f>
        <v>0</v>
      </c>
    </row>
    <row r="8" spans="1:18" ht="15" customHeight="1" x14ac:dyDescent="0.25">
      <c r="A8" s="194"/>
      <c r="B8" s="97" t="s">
        <v>63</v>
      </c>
      <c r="C8" s="11">
        <f>VLOOKUP(B8,'Data &amp; Table'!A4:G60,2,FALSE)</f>
        <v>6777684</v>
      </c>
      <c r="D8" s="11" t="str">
        <f>VLOOKUP(B8,Table1[],3,FALSE)</f>
        <v>72/4 oz</v>
      </c>
      <c r="E8" s="12" t="s">
        <v>22</v>
      </c>
      <c r="F8" s="23">
        <f>SUM(H8/G8)</f>
        <v>0.17486111111111111</v>
      </c>
      <c r="G8" s="14">
        <f>VLOOKUP(B8,Table1[],5,FALSE)</f>
        <v>72</v>
      </c>
      <c r="H8" s="15">
        <f>VLOOKUP(B8,Table1[],4,FALSE)</f>
        <v>12.59</v>
      </c>
      <c r="I8" s="24">
        <v>4</v>
      </c>
      <c r="J8" s="25"/>
      <c r="K8" s="26"/>
      <c r="L8" s="27"/>
      <c r="M8" s="28"/>
      <c r="N8" s="27"/>
      <c r="O8" s="28"/>
      <c r="P8" s="27"/>
      <c r="Q8" s="29">
        <f t="shared" ref="Q8:Q15" si="3">SUM(J8:P8)</f>
        <v>0</v>
      </c>
      <c r="R8" s="30">
        <f t="shared" ref="R8:R15" si="4">SUM(Q8*F8)</f>
        <v>0</v>
      </c>
    </row>
    <row r="9" spans="1:18" ht="15" hidden="1" customHeight="1" x14ac:dyDescent="0.25">
      <c r="A9" s="194"/>
      <c r="B9" s="97" t="s">
        <v>49</v>
      </c>
      <c r="C9" s="11">
        <f>VLOOKUP(B9,'Data &amp; Table'!A5:G61,2,FALSE)</f>
        <v>26051</v>
      </c>
      <c r="D9" s="11" t="str">
        <f>VLOOKUP(B9,Table1[],3,FALSE)</f>
        <v>50 ct</v>
      </c>
      <c r="E9" s="12" t="s">
        <v>22</v>
      </c>
      <c r="F9" s="23">
        <f t="shared" ref="F9:F15" si="5">SUM(H9/G9)</f>
        <v>0.25</v>
      </c>
      <c r="G9" s="14">
        <f>VLOOKUP(B9,Table1[],5,FALSE)</f>
        <v>50</v>
      </c>
      <c r="H9" s="15">
        <f>VLOOKUP(B9,Table1[],4,FALSE)</f>
        <v>12.5</v>
      </c>
      <c r="I9" s="24"/>
      <c r="J9" s="25"/>
      <c r="K9" s="26"/>
      <c r="L9" s="27"/>
      <c r="M9" s="28"/>
      <c r="N9" s="27"/>
      <c r="O9" s="28"/>
      <c r="P9" s="27"/>
      <c r="Q9" s="29">
        <f t="shared" si="3"/>
        <v>0</v>
      </c>
      <c r="R9" s="30">
        <f t="shared" si="4"/>
        <v>0</v>
      </c>
    </row>
    <row r="10" spans="1:18" ht="15" customHeight="1" x14ac:dyDescent="0.25">
      <c r="A10" s="194"/>
      <c r="B10" s="97" t="s">
        <v>71</v>
      </c>
      <c r="C10" s="11">
        <f>VLOOKUP(B10,'Data &amp; Table'!A6:G62,2,FALSE)</f>
        <v>26068</v>
      </c>
      <c r="D10" s="11" t="str">
        <f>VLOOKUP(B10,Table1[],3,FALSE)</f>
        <v>50 ct</v>
      </c>
      <c r="E10" s="12" t="s">
        <v>22</v>
      </c>
      <c r="F10" s="23">
        <f t="shared" si="5"/>
        <v>0.24600000000000002</v>
      </c>
      <c r="G10" s="14">
        <f>VLOOKUP(B10,Table1[],5,FALSE)</f>
        <v>50</v>
      </c>
      <c r="H10" s="15">
        <f>VLOOKUP(B10,Table1[],4,FALSE)</f>
        <v>12.3</v>
      </c>
      <c r="I10" s="24">
        <v>3</v>
      </c>
      <c r="J10" s="25"/>
      <c r="K10" s="26"/>
      <c r="L10" s="27"/>
      <c r="M10" s="28"/>
      <c r="N10" s="27"/>
      <c r="O10" s="28"/>
      <c r="P10" s="27"/>
      <c r="Q10" s="29">
        <f t="shared" si="3"/>
        <v>0</v>
      </c>
      <c r="R10" s="30">
        <f t="shared" si="4"/>
        <v>0</v>
      </c>
    </row>
    <row r="11" spans="1:18" ht="15" customHeight="1" x14ac:dyDescent="0.25">
      <c r="A11" s="194"/>
      <c r="B11" s="97" t="s">
        <v>56</v>
      </c>
      <c r="C11" s="11">
        <f>VLOOKUP(B11,'Data &amp; Table'!A7:G63,2,FALSE)</f>
        <v>3598703</v>
      </c>
      <c r="D11" s="11" t="str">
        <f>VLOOKUP(B11,Table1[],3,FALSE)</f>
        <v>48/8 oz</v>
      </c>
      <c r="E11" s="12" t="s">
        <v>22</v>
      </c>
      <c r="F11" s="23">
        <f t="shared" si="5"/>
        <v>0.26041666666666669</v>
      </c>
      <c r="G11" s="14">
        <f>VLOOKUP(B11,Table1[],5,FALSE)</f>
        <v>48</v>
      </c>
      <c r="H11" s="15">
        <f>VLOOKUP(B11,Table1[],4,FALSE)</f>
        <v>12.5</v>
      </c>
      <c r="I11" s="24">
        <v>10</v>
      </c>
      <c r="J11" s="25"/>
      <c r="K11" s="26"/>
      <c r="L11" s="27"/>
      <c r="M11" s="28"/>
      <c r="N11" s="27"/>
      <c r="O11" s="28"/>
      <c r="P11" s="27"/>
      <c r="Q11" s="29">
        <f t="shared" si="3"/>
        <v>0</v>
      </c>
      <c r="R11" s="30">
        <f t="shared" si="4"/>
        <v>0</v>
      </c>
    </row>
    <row r="12" spans="1:18" ht="15" customHeight="1" x14ac:dyDescent="0.25">
      <c r="A12" s="194"/>
      <c r="B12" s="98" t="s">
        <v>76</v>
      </c>
      <c r="C12" s="11">
        <f>VLOOKUP(B12,'Data &amp; Table'!A8:G64,2,FALSE)</f>
        <v>3598737</v>
      </c>
      <c r="D12" s="11" t="str">
        <f>VLOOKUP(B12,Table1[],3,FALSE)</f>
        <v>48/8 oz</v>
      </c>
      <c r="E12" s="12" t="s">
        <v>22</v>
      </c>
      <c r="F12" s="23">
        <f t="shared" si="5"/>
        <v>0.26041666666666669</v>
      </c>
      <c r="G12" s="14">
        <f>VLOOKUP(B12,Table1[],5,FALSE)</f>
        <v>48</v>
      </c>
      <c r="H12" s="15">
        <f>VLOOKUP(B12,Table1[],4,FALSE)</f>
        <v>12.5</v>
      </c>
      <c r="I12" s="24">
        <v>10</v>
      </c>
      <c r="J12" s="25"/>
      <c r="K12" s="26"/>
      <c r="L12" s="27"/>
      <c r="M12" s="28"/>
      <c r="N12" s="27"/>
      <c r="O12" s="28"/>
      <c r="P12" s="27"/>
      <c r="Q12" s="29">
        <f t="shared" si="3"/>
        <v>0</v>
      </c>
      <c r="R12" s="30">
        <f t="shared" si="4"/>
        <v>0</v>
      </c>
    </row>
    <row r="13" spans="1:18" ht="15" customHeight="1" x14ac:dyDescent="0.25">
      <c r="A13" s="194"/>
      <c r="B13" s="98" t="s">
        <v>58</v>
      </c>
      <c r="C13" s="11">
        <f>VLOOKUP(B13,'Data &amp; Table'!A9:G65,2,FALSE)</f>
        <v>1886316</v>
      </c>
      <c r="D13" s="11" t="str">
        <f>VLOOKUP(B13,Table1[],3,FALSE)</f>
        <v>6/28 ct</v>
      </c>
      <c r="E13" s="12" t="s">
        <v>22</v>
      </c>
      <c r="F13" s="23">
        <f t="shared" si="5"/>
        <v>0.10327380952380953</v>
      </c>
      <c r="G13" s="14">
        <f>VLOOKUP(B13,Table1[],5,FALSE)</f>
        <v>168</v>
      </c>
      <c r="H13" s="15">
        <f>VLOOKUP(B13,Table1[],4,FALSE)</f>
        <v>17.350000000000001</v>
      </c>
      <c r="I13" s="24">
        <v>5</v>
      </c>
      <c r="J13" s="25"/>
      <c r="K13" s="26"/>
      <c r="L13" s="27"/>
      <c r="M13" s="28"/>
      <c r="N13" s="27"/>
      <c r="O13" s="28"/>
      <c r="P13" s="27"/>
      <c r="Q13" s="29">
        <f t="shared" si="3"/>
        <v>0</v>
      </c>
      <c r="R13" s="30">
        <f t="shared" si="4"/>
        <v>0</v>
      </c>
    </row>
    <row r="14" spans="1:18" ht="15" customHeight="1" x14ac:dyDescent="0.25">
      <c r="A14" s="194"/>
      <c r="B14" s="98" t="s">
        <v>59</v>
      </c>
      <c r="C14" s="11">
        <f>VLOOKUP(B14,'Data &amp; Table'!A10:G66,2,FALSE)</f>
        <v>4716920</v>
      </c>
      <c r="D14" s="11" t="str">
        <f>VLOOKUP(B14,Table1[],3,FALSE)</f>
        <v>6/28 ct</v>
      </c>
      <c r="E14" s="12" t="s">
        <v>22</v>
      </c>
      <c r="F14" s="23">
        <f t="shared" si="5"/>
        <v>0.10886904761904762</v>
      </c>
      <c r="G14" s="14">
        <f>VLOOKUP(B14,Table1[],5,FALSE)</f>
        <v>168</v>
      </c>
      <c r="H14" s="15">
        <f>VLOOKUP(B14,Table1[],4,FALSE)</f>
        <v>18.29</v>
      </c>
      <c r="I14" s="24">
        <v>5</v>
      </c>
      <c r="J14" s="25"/>
      <c r="K14" s="26"/>
      <c r="L14" s="27"/>
      <c r="M14" s="28"/>
      <c r="N14" s="27"/>
      <c r="O14" s="28"/>
      <c r="P14" s="27"/>
      <c r="Q14" s="29">
        <f t="shared" si="3"/>
        <v>0</v>
      </c>
      <c r="R14" s="30">
        <f t="shared" si="4"/>
        <v>0</v>
      </c>
    </row>
    <row r="15" spans="1:18" ht="15" customHeight="1" thickBot="1" x14ac:dyDescent="0.3">
      <c r="A15" s="194"/>
      <c r="B15" s="98" t="s">
        <v>72</v>
      </c>
      <c r="C15" s="11">
        <f>VLOOKUP(B15,'Data &amp; Table'!A11:G67,2,FALSE)</f>
        <v>4046330</v>
      </c>
      <c r="D15" s="11" t="str">
        <f>VLOOKUP(B15,Table1[],3,FALSE)</f>
        <v>1000 ct</v>
      </c>
      <c r="E15" s="12" t="s">
        <v>22</v>
      </c>
      <c r="F15" s="23">
        <f t="shared" si="5"/>
        <v>3.8869999999999995E-2</v>
      </c>
      <c r="G15" s="14">
        <f>VLOOKUP(B15,Table1[],5,FALSE)</f>
        <v>1000</v>
      </c>
      <c r="H15" s="15">
        <f>VLOOKUP(B15,Table1[],4,FALSE)</f>
        <v>38.869999999999997</v>
      </c>
      <c r="I15" s="24">
        <v>8</v>
      </c>
      <c r="J15" s="25"/>
      <c r="K15" s="26"/>
      <c r="L15" s="27"/>
      <c r="M15" s="28"/>
      <c r="N15" s="27"/>
      <c r="O15" s="28"/>
      <c r="P15" s="27"/>
      <c r="Q15" s="29">
        <f t="shared" si="3"/>
        <v>0</v>
      </c>
      <c r="R15" s="30">
        <f t="shared" si="4"/>
        <v>0</v>
      </c>
    </row>
    <row r="16" spans="1:18" ht="15" customHeight="1" thickBot="1" x14ac:dyDescent="0.3">
      <c r="A16" s="194"/>
      <c r="B16" s="224" t="s">
        <v>13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9"/>
      <c r="R16" s="38"/>
    </row>
    <row r="17" spans="1:18" ht="15" customHeight="1" x14ac:dyDescent="0.25">
      <c r="A17" s="194"/>
      <c r="B17" s="79" t="s">
        <v>54</v>
      </c>
      <c r="C17" s="39">
        <f>VLOOKUP(B17,'Data &amp; Table'!A3:G59,2,FALSE)</f>
        <v>7913403</v>
      </c>
      <c r="D17" s="11" t="str">
        <f>VLOOKUP(B17,Table1[],3,FALSE)</f>
        <v>8/10 ct</v>
      </c>
      <c r="E17" s="39" t="s">
        <v>22</v>
      </c>
      <c r="F17" s="13">
        <f>SUM(H17/G17)</f>
        <v>6.3312499999999998</v>
      </c>
      <c r="G17" s="40">
        <f>VLOOKUP(B17,Table1[],5,FALSE)</f>
        <v>8</v>
      </c>
      <c r="H17" s="41">
        <f>VLOOKUP(B17,Table1[],4,FALSE)</f>
        <v>50.65</v>
      </c>
      <c r="I17" s="42">
        <v>1</v>
      </c>
      <c r="J17" s="17"/>
      <c r="K17" s="43"/>
      <c r="L17" s="19"/>
      <c r="M17" s="44"/>
      <c r="N17" s="19"/>
      <c r="O17" s="44"/>
      <c r="P17" s="19"/>
      <c r="Q17" s="21">
        <f>SUM(J17:P17)</f>
        <v>0</v>
      </c>
      <c r="R17" s="22">
        <f t="shared" ref="R17:R20" si="6">SUM(Q17*F17)</f>
        <v>0</v>
      </c>
    </row>
    <row r="18" spans="1:18" ht="15" customHeight="1" thickBot="1" x14ac:dyDescent="0.3">
      <c r="A18" s="194"/>
      <c r="B18" s="79" t="s">
        <v>53</v>
      </c>
      <c r="C18" s="39">
        <f>VLOOKUP(B18,'Data &amp; Table'!A4:G60,2,FALSE)</f>
        <v>7887268</v>
      </c>
      <c r="D18" s="11" t="str">
        <f>VLOOKUP(B18,Table1[],3,FALSE)</f>
        <v>16/10 ct</v>
      </c>
      <c r="E18" s="39" t="s">
        <v>22</v>
      </c>
      <c r="F18" s="23">
        <f t="shared" ref="F18:F20" si="7">SUM(H18/G18)</f>
        <v>5.3875000000000002</v>
      </c>
      <c r="G18" s="40">
        <f>VLOOKUP(B18,Table1[],5,FALSE)</f>
        <v>16</v>
      </c>
      <c r="H18" s="41">
        <f>VLOOKUP(B18,Table1[],4,FALSE)</f>
        <v>86.2</v>
      </c>
      <c r="I18" s="45">
        <v>1</v>
      </c>
      <c r="J18" s="25"/>
      <c r="K18" s="46"/>
      <c r="L18" s="27"/>
      <c r="M18" s="47"/>
      <c r="N18" s="27"/>
      <c r="O18" s="47"/>
      <c r="P18" s="27"/>
      <c r="Q18" s="29">
        <f>SUM(J18:P18)</f>
        <v>0</v>
      </c>
      <c r="R18" s="30">
        <f t="shared" si="6"/>
        <v>0</v>
      </c>
    </row>
    <row r="19" spans="1:18" ht="15" hidden="1" customHeight="1" x14ac:dyDescent="0.25">
      <c r="A19" s="194"/>
      <c r="B19" s="79" t="s">
        <v>77</v>
      </c>
      <c r="C19" s="39">
        <f>VLOOKUP(B19,'Data &amp; Table'!A5:G61,2,FALSE)</f>
        <v>2216045</v>
      </c>
      <c r="D19" s="11" t="str">
        <f>VLOOKUP(B19,Table1[],3,FALSE)</f>
        <v>2 ct</v>
      </c>
      <c r="E19" s="39" t="s">
        <v>22</v>
      </c>
      <c r="F19" s="23">
        <f t="shared" si="7"/>
        <v>34.340000000000003</v>
      </c>
      <c r="G19" s="40">
        <f>VLOOKUP(B19,Table1[],5,FALSE)</f>
        <v>2</v>
      </c>
      <c r="H19" s="41">
        <f>VLOOKUP(B19,Table1[],4,FALSE)</f>
        <v>68.680000000000007</v>
      </c>
      <c r="I19" s="45"/>
      <c r="J19" s="25"/>
      <c r="K19" s="46"/>
      <c r="L19" s="27"/>
      <c r="M19" s="47"/>
      <c r="N19" s="27"/>
      <c r="O19" s="47"/>
      <c r="P19" s="27"/>
      <c r="Q19" s="29">
        <f>SUM(J19:P19)</f>
        <v>0</v>
      </c>
      <c r="R19" s="30">
        <f t="shared" si="6"/>
        <v>0</v>
      </c>
    </row>
    <row r="20" spans="1:18" ht="15" hidden="1" customHeight="1" thickBot="1" x14ac:dyDescent="0.3">
      <c r="A20" s="194"/>
      <c r="B20" s="79" t="s">
        <v>78</v>
      </c>
      <c r="C20" s="39">
        <f>VLOOKUP(B20,'Data &amp; Table'!A6:G62,2,FALSE)</f>
        <v>2843104</v>
      </c>
      <c r="D20" s="11" t="str">
        <f>VLOOKUP(B20,Table1[],3,FALSE)</f>
        <v>2 ct</v>
      </c>
      <c r="E20" s="39" t="s">
        <v>22</v>
      </c>
      <c r="F20" s="23">
        <f t="shared" si="7"/>
        <v>34.93</v>
      </c>
      <c r="G20" s="40">
        <f>VLOOKUP(B20,Table1[],5,FALSE)</f>
        <v>2</v>
      </c>
      <c r="H20" s="41">
        <f>VLOOKUP(B20,Table1[],4,FALSE)</f>
        <v>69.86</v>
      </c>
      <c r="I20" s="45"/>
      <c r="J20" s="25"/>
      <c r="K20" s="46"/>
      <c r="L20" s="27"/>
      <c r="M20" s="47"/>
      <c r="N20" s="27"/>
      <c r="O20" s="47"/>
      <c r="P20" s="27"/>
      <c r="Q20" s="29">
        <f t="shared" ref="Q20:Q46" si="8">SUM(J20:P20)</f>
        <v>0</v>
      </c>
      <c r="R20" s="30">
        <f t="shared" si="6"/>
        <v>0</v>
      </c>
    </row>
    <row r="21" spans="1:18" ht="15" customHeight="1" thickBot="1" x14ac:dyDescent="0.3">
      <c r="A21" s="194"/>
      <c r="B21" s="224" t="s">
        <v>79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9"/>
      <c r="R21" s="38"/>
    </row>
    <row r="22" spans="1:18" ht="15" customHeight="1" x14ac:dyDescent="0.25">
      <c r="A22" s="194"/>
      <c r="B22" s="99" t="s">
        <v>62</v>
      </c>
      <c r="C22" s="50">
        <f>VLOOKUP(B22,'Data &amp; Table'!A3:G59,2,FALSE)</f>
        <v>7076126</v>
      </c>
      <c r="D22" s="93" t="str">
        <f>VLOOKUP(B22,Table1[],3,FALSE)</f>
        <v>72/4 oz</v>
      </c>
      <c r="E22" s="50" t="s">
        <v>22</v>
      </c>
      <c r="F22" s="51">
        <f>SUM(H22/G22)</f>
        <v>0.28611111111111115</v>
      </c>
      <c r="G22" s="52">
        <f>VLOOKUP(B22,Table1[],5,FALSE)</f>
        <v>72</v>
      </c>
      <c r="H22" s="53">
        <f>VLOOKUP(B22,Table1[],4,FALSE)</f>
        <v>20.6</v>
      </c>
      <c r="I22" s="42">
        <v>4</v>
      </c>
      <c r="J22" s="19"/>
      <c r="K22" s="44"/>
      <c r="L22" s="19"/>
      <c r="M22" s="44"/>
      <c r="N22" s="19"/>
      <c r="O22" s="44"/>
      <c r="P22" s="19"/>
      <c r="Q22" s="21">
        <f t="shared" si="8"/>
        <v>0</v>
      </c>
      <c r="R22" s="22">
        <f t="shared" ref="R22:R30" si="9">SUM(Q22*F22)</f>
        <v>0</v>
      </c>
    </row>
    <row r="23" spans="1:18" ht="15" hidden="1" customHeight="1" x14ac:dyDescent="0.25">
      <c r="A23" s="194"/>
      <c r="B23" s="100" t="s">
        <v>26</v>
      </c>
      <c r="C23" s="50">
        <f>VLOOKUP(B23,'Data &amp; Table'!A4:G60,2,FALSE)</f>
        <v>0</v>
      </c>
      <c r="D23" s="93" t="str">
        <f>VLOOKUP(B23,Table1[],3,FALSE)</f>
        <v>1 ea</v>
      </c>
      <c r="E23" s="50" t="s">
        <v>22</v>
      </c>
      <c r="F23" s="54">
        <f t="shared" ref="F23:F30" si="10">SUM(H23/G23)</f>
        <v>2.31</v>
      </c>
      <c r="G23" s="52">
        <f>VLOOKUP(B23,Table1[],5,FALSE)</f>
        <v>1</v>
      </c>
      <c r="H23" s="53">
        <f>VLOOKUP(B23,Table1[],4,FALSE)</f>
        <v>2.31</v>
      </c>
      <c r="I23" s="45"/>
      <c r="J23" s="27"/>
      <c r="K23" s="47"/>
      <c r="L23" s="27"/>
      <c r="M23" s="47"/>
      <c r="N23" s="27"/>
      <c r="O23" s="47"/>
      <c r="P23" s="27"/>
      <c r="Q23" s="29">
        <f t="shared" si="8"/>
        <v>0</v>
      </c>
      <c r="R23" s="30">
        <f t="shared" si="9"/>
        <v>0</v>
      </c>
    </row>
    <row r="24" spans="1:18" ht="15" customHeight="1" x14ac:dyDescent="0.25">
      <c r="A24" s="194"/>
      <c r="B24" s="97" t="s">
        <v>36</v>
      </c>
      <c r="C24" s="50">
        <f>VLOOKUP(B24,'Data &amp; Table'!A5:G61,2,FALSE)</f>
        <v>3412410</v>
      </c>
      <c r="D24" s="93" t="str">
        <f>VLOOKUP(B24,Table1[],3,FALSE)</f>
        <v>48 ct</v>
      </c>
      <c r="E24" s="50" t="s">
        <v>22</v>
      </c>
      <c r="F24" s="54">
        <f t="shared" si="10"/>
        <v>0.32645833333333335</v>
      </c>
      <c r="G24" s="52">
        <f>VLOOKUP(B24,Table1[],5,FALSE)</f>
        <v>48</v>
      </c>
      <c r="H24" s="53">
        <f>VLOOKUP(B24,Table1[],4,FALSE)</f>
        <v>15.67</v>
      </c>
      <c r="I24" s="45">
        <v>24</v>
      </c>
      <c r="J24" s="27"/>
      <c r="K24" s="47"/>
      <c r="L24" s="27"/>
      <c r="M24" s="47"/>
      <c r="N24" s="27"/>
      <c r="O24" s="47"/>
      <c r="P24" s="27"/>
      <c r="Q24" s="29">
        <f t="shared" si="8"/>
        <v>0</v>
      </c>
      <c r="R24" s="30">
        <f t="shared" si="9"/>
        <v>0</v>
      </c>
    </row>
    <row r="25" spans="1:18" ht="15" customHeight="1" x14ac:dyDescent="0.25">
      <c r="A25" s="194"/>
      <c r="B25" s="101" t="s">
        <v>68</v>
      </c>
      <c r="C25" s="50">
        <f>VLOOKUP(B25,'Data &amp; Table'!A6:G62,2,FALSE)</f>
        <v>6216725</v>
      </c>
      <c r="D25" s="93" t="str">
        <f>VLOOKUP(B25,Table1[],3,FALSE)</f>
        <v>48 ct</v>
      </c>
      <c r="E25" s="50" t="s">
        <v>22</v>
      </c>
      <c r="F25" s="54">
        <f t="shared" si="10"/>
        <v>0.36791666666666667</v>
      </c>
      <c r="G25" s="52">
        <f>VLOOKUP(B25,Table1[],5,FALSE)</f>
        <v>48</v>
      </c>
      <c r="H25" s="53">
        <f>VLOOKUP(B25,Table1[],4,FALSE)</f>
        <v>17.66</v>
      </c>
      <c r="I25" s="45">
        <v>4</v>
      </c>
      <c r="J25" s="27"/>
      <c r="K25" s="47"/>
      <c r="L25" s="27"/>
      <c r="M25" s="47"/>
      <c r="N25" s="27"/>
      <c r="O25" s="47"/>
      <c r="P25" s="27"/>
      <c r="Q25" s="29">
        <f t="shared" si="8"/>
        <v>0</v>
      </c>
      <c r="R25" s="30">
        <f t="shared" si="9"/>
        <v>0</v>
      </c>
    </row>
    <row r="26" spans="1:18" ht="15" customHeight="1" x14ac:dyDescent="0.25">
      <c r="A26" s="194"/>
      <c r="B26" s="101" t="s">
        <v>70</v>
      </c>
      <c r="C26" s="50">
        <f>VLOOKUP(B26,'Data &amp; Table'!A7:G63,2,FALSE)</f>
        <v>6216709</v>
      </c>
      <c r="D26" s="93" t="str">
        <f>VLOOKUP(B26,Table1[],3,FALSE)</f>
        <v>48 ct</v>
      </c>
      <c r="E26" s="50" t="s">
        <v>22</v>
      </c>
      <c r="F26" s="54">
        <f t="shared" si="10"/>
        <v>0.36791666666666667</v>
      </c>
      <c r="G26" s="52">
        <f>VLOOKUP(B26,Table1[],5,FALSE)</f>
        <v>48</v>
      </c>
      <c r="H26" s="53">
        <f>VLOOKUP(B26,Table1[],4,FALSE)</f>
        <v>17.66</v>
      </c>
      <c r="I26" s="45">
        <v>4</v>
      </c>
      <c r="J26" s="27"/>
      <c r="K26" s="47"/>
      <c r="L26" s="27"/>
      <c r="M26" s="47"/>
      <c r="N26" s="27"/>
      <c r="O26" s="47"/>
      <c r="P26" s="27"/>
      <c r="Q26" s="29">
        <f t="shared" si="8"/>
        <v>0</v>
      </c>
      <c r="R26" s="30">
        <f t="shared" si="9"/>
        <v>0</v>
      </c>
    </row>
    <row r="27" spans="1:18" ht="15" customHeight="1" x14ac:dyDescent="0.25">
      <c r="A27" s="194"/>
      <c r="B27" s="101" t="s">
        <v>69</v>
      </c>
      <c r="C27" s="50">
        <f>VLOOKUP(B27,'Data &amp; Table'!A8:G64,2,FALSE)</f>
        <v>0</v>
      </c>
      <c r="D27" s="93">
        <f>VLOOKUP(B27,Table1[],3,FALSE)</f>
        <v>0</v>
      </c>
      <c r="E27" s="50" t="s">
        <v>22</v>
      </c>
      <c r="F27" s="54">
        <f t="shared" si="10"/>
        <v>0.19</v>
      </c>
      <c r="G27" s="52">
        <f>VLOOKUP(B27,Table1[],5,FALSE)</f>
        <v>1</v>
      </c>
      <c r="H27" s="53">
        <f>VLOOKUP(B27,Table1[],4,FALSE)</f>
        <v>0.19</v>
      </c>
      <c r="I27" s="45">
        <v>4</v>
      </c>
      <c r="J27" s="27"/>
      <c r="K27" s="47"/>
      <c r="L27" s="27"/>
      <c r="M27" s="47"/>
      <c r="N27" s="27"/>
      <c r="O27" s="47"/>
      <c r="P27" s="27"/>
      <c r="Q27" s="29">
        <f t="shared" si="8"/>
        <v>0</v>
      </c>
      <c r="R27" s="30">
        <f t="shared" si="9"/>
        <v>0</v>
      </c>
    </row>
    <row r="28" spans="1:18" ht="15" customHeight="1" x14ac:dyDescent="0.25">
      <c r="A28" s="194"/>
      <c r="B28" s="102" t="s">
        <v>43</v>
      </c>
      <c r="C28" s="50">
        <f>VLOOKUP(B28,'Data &amp; Table'!A9:G65,2,FALSE)</f>
        <v>1666163</v>
      </c>
      <c r="D28" s="93" t="str">
        <f>VLOOKUP(B28,Table1[],3,FALSE)</f>
        <v>48 ct</v>
      </c>
      <c r="E28" s="50" t="s">
        <v>22</v>
      </c>
      <c r="F28" s="54">
        <f t="shared" si="10"/>
        <v>0.31708333333333333</v>
      </c>
      <c r="G28" s="52">
        <f>VLOOKUP(B28,Table1[],5,FALSE)</f>
        <v>48</v>
      </c>
      <c r="H28" s="53">
        <f>VLOOKUP(B28,Table1[],4,FALSE)</f>
        <v>15.22</v>
      </c>
      <c r="I28" s="45">
        <v>24</v>
      </c>
      <c r="J28" s="27"/>
      <c r="K28" s="47"/>
      <c r="L28" s="27"/>
      <c r="M28" s="47"/>
      <c r="N28" s="27"/>
      <c r="O28" s="47"/>
      <c r="P28" s="27"/>
      <c r="Q28" s="29">
        <f t="shared" si="8"/>
        <v>0</v>
      </c>
      <c r="R28" s="30">
        <f t="shared" si="9"/>
        <v>0</v>
      </c>
    </row>
    <row r="29" spans="1:18" ht="15" customHeight="1" x14ac:dyDescent="0.25">
      <c r="A29" s="194"/>
      <c r="B29" s="101" t="s">
        <v>47</v>
      </c>
      <c r="C29" s="50">
        <f>VLOOKUP(B29,'Data &amp; Table'!A10:G66,2,FALSE)</f>
        <v>0</v>
      </c>
      <c r="D29" s="93">
        <f>VLOOKUP(B29,Table1[],3,FALSE)</f>
        <v>0</v>
      </c>
      <c r="E29" s="50" t="s">
        <v>22</v>
      </c>
      <c r="F29" s="54">
        <f t="shared" si="10"/>
        <v>0.8</v>
      </c>
      <c r="G29" s="52">
        <f>VLOOKUP(B29,Table1[],5,FALSE)</f>
        <v>1</v>
      </c>
      <c r="H29" s="53">
        <f>VLOOKUP(B29,Table1[],4,FALSE)</f>
        <v>0.8</v>
      </c>
      <c r="I29" s="45">
        <v>14</v>
      </c>
      <c r="J29" s="27"/>
      <c r="K29" s="47"/>
      <c r="L29" s="27"/>
      <c r="M29" s="47"/>
      <c r="N29" s="27"/>
      <c r="O29" s="47"/>
      <c r="P29" s="27"/>
      <c r="Q29" s="29">
        <f t="shared" si="8"/>
        <v>0</v>
      </c>
      <c r="R29" s="30">
        <f t="shared" si="9"/>
        <v>0</v>
      </c>
    </row>
    <row r="30" spans="1:18" ht="15" customHeight="1" thickBot="1" x14ac:dyDescent="0.3">
      <c r="A30" s="194"/>
      <c r="B30" s="102" t="s">
        <v>48</v>
      </c>
      <c r="C30" s="50">
        <f>VLOOKUP(B30,'Data &amp; Table'!A11:G67,2,FALSE)</f>
        <v>8759060</v>
      </c>
      <c r="D30" s="93" t="str">
        <f>VLOOKUP(B30,Table1[],3,FALSE)</f>
        <v>48 ct</v>
      </c>
      <c r="E30" s="50" t="s">
        <v>22</v>
      </c>
      <c r="F30" s="54">
        <f t="shared" si="10"/>
        <v>0.30437500000000001</v>
      </c>
      <c r="G30" s="52">
        <f>VLOOKUP(B30,Table1[],5,FALSE)</f>
        <v>48</v>
      </c>
      <c r="H30" s="53">
        <f>VLOOKUP(B30,Table1[],4,FALSE)</f>
        <v>14.61</v>
      </c>
      <c r="I30" s="45">
        <v>4</v>
      </c>
      <c r="J30" s="27"/>
      <c r="K30" s="47"/>
      <c r="L30" s="27"/>
      <c r="M30" s="47"/>
      <c r="N30" s="27"/>
      <c r="O30" s="47"/>
      <c r="P30" s="27"/>
      <c r="Q30" s="29">
        <f t="shared" si="8"/>
        <v>0</v>
      </c>
      <c r="R30" s="30">
        <f t="shared" si="9"/>
        <v>0</v>
      </c>
    </row>
    <row r="31" spans="1:18" ht="15" customHeight="1" thickBot="1" x14ac:dyDescent="0.3">
      <c r="A31" s="194"/>
      <c r="B31" s="224" t="s">
        <v>14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9"/>
      <c r="R31" s="38"/>
    </row>
    <row r="32" spans="1:18" ht="15" customHeight="1" x14ac:dyDescent="0.25">
      <c r="A32" s="194"/>
      <c r="B32" s="102" t="s">
        <v>75</v>
      </c>
      <c r="C32" s="50">
        <f>VLOOKUP(B32,Table1[],2,FALSE)</f>
        <v>8328668</v>
      </c>
      <c r="D32" s="93" t="str">
        <f>VLOOKUP(B32,Table1[],3,FALSE)</f>
        <v>384 ct</v>
      </c>
      <c r="E32" s="50" t="s">
        <v>22</v>
      </c>
      <c r="F32" s="51">
        <f>SUM(H32/G32)</f>
        <v>3.3385416666666667E-2</v>
      </c>
      <c r="G32" s="56">
        <f>VLOOKUP(B32,Table1[],5,FALSE)</f>
        <v>384</v>
      </c>
      <c r="H32" s="53">
        <f>VLOOKUP(B32,Table1[],4,FALSE)</f>
        <v>12.82</v>
      </c>
      <c r="I32" s="42">
        <v>8</v>
      </c>
      <c r="J32" s="19"/>
      <c r="K32" s="44"/>
      <c r="L32" s="19"/>
      <c r="M32" s="44"/>
      <c r="N32" s="19"/>
      <c r="O32" s="44"/>
      <c r="P32" s="19"/>
      <c r="Q32" s="21">
        <f t="shared" si="8"/>
        <v>0</v>
      </c>
      <c r="R32" s="22">
        <f>SUM(Q32*F32)</f>
        <v>0</v>
      </c>
    </row>
    <row r="33" spans="1:18" ht="15" hidden="1" customHeight="1" x14ac:dyDescent="0.25">
      <c r="A33" s="194"/>
      <c r="B33" s="102" t="s">
        <v>65</v>
      </c>
      <c r="C33" s="50">
        <f>VLOOKUP(B33,Table1[],2,FALSE)</f>
        <v>4053468</v>
      </c>
      <c r="D33" s="93" t="str">
        <f>VLOOKUP(B33,Table1[],3,FALSE)</f>
        <v>20/50 ct</v>
      </c>
      <c r="E33" s="50" t="s">
        <v>22</v>
      </c>
      <c r="F33" s="54">
        <f t="shared" ref="F33:F46" si="11">SUM(H33/G33)</f>
        <v>4.0600000000000004E-2</v>
      </c>
      <c r="G33" s="56">
        <f>VLOOKUP(B33,Table1[],5,FALSE)</f>
        <v>1000</v>
      </c>
      <c r="H33" s="53">
        <f>VLOOKUP(B33,Table1[],4,FALSE)</f>
        <v>40.6</v>
      </c>
      <c r="I33" s="45"/>
      <c r="J33" s="27"/>
      <c r="K33" s="47"/>
      <c r="L33" s="27"/>
      <c r="M33" s="47"/>
      <c r="N33" s="27"/>
      <c r="O33" s="47"/>
      <c r="P33" s="27"/>
      <c r="Q33" s="29">
        <f t="shared" si="8"/>
        <v>0</v>
      </c>
      <c r="R33" s="30">
        <f t="shared" ref="R33:R46" si="12">SUM(Q33*F33)</f>
        <v>0</v>
      </c>
    </row>
    <row r="34" spans="1:18" ht="15" customHeight="1" x14ac:dyDescent="0.25">
      <c r="A34" s="194"/>
      <c r="B34" s="102" t="s">
        <v>50</v>
      </c>
      <c r="C34" s="50">
        <f>VLOOKUP(B34,Table1[],2,FALSE)</f>
        <v>4695292</v>
      </c>
      <c r="D34" s="93" t="str">
        <f>VLOOKUP(B34,Table1[],3,FALSE)</f>
        <v>6/50 ct</v>
      </c>
      <c r="E34" s="50" t="s">
        <v>22</v>
      </c>
      <c r="F34" s="54">
        <f t="shared" si="11"/>
        <v>9.5966666666666658E-2</v>
      </c>
      <c r="G34" s="56">
        <f>VLOOKUP(B34,Table1[],5,FALSE)</f>
        <v>300</v>
      </c>
      <c r="H34" s="53">
        <f>VLOOKUP(B34,Table1[],4,FALSE)</f>
        <v>28.79</v>
      </c>
      <c r="I34" s="45">
        <v>2</v>
      </c>
      <c r="J34" s="27"/>
      <c r="K34" s="47"/>
      <c r="L34" s="27"/>
      <c r="M34" s="47"/>
      <c r="N34" s="27"/>
      <c r="O34" s="47"/>
      <c r="P34" s="27"/>
      <c r="Q34" s="29">
        <f t="shared" si="8"/>
        <v>0</v>
      </c>
      <c r="R34" s="30">
        <f t="shared" si="12"/>
        <v>0</v>
      </c>
    </row>
    <row r="35" spans="1:18" ht="15" customHeight="1" x14ac:dyDescent="0.25">
      <c r="A35" s="194"/>
      <c r="B35" s="102" t="s">
        <v>60</v>
      </c>
      <c r="C35" s="50">
        <f>VLOOKUP(B35,Table1[],2,FALSE)</f>
        <v>6937445</v>
      </c>
      <c r="D35" s="93" t="str">
        <f>VLOOKUP(B35,Table1[],3,FALSE)</f>
        <v>200 ct</v>
      </c>
      <c r="E35" s="50" t="s">
        <v>22</v>
      </c>
      <c r="F35" s="54">
        <f t="shared" si="11"/>
        <v>7.4400000000000008E-2</v>
      </c>
      <c r="G35" s="56">
        <f>VLOOKUP(B35,Table1[],5,FALSE)</f>
        <v>200</v>
      </c>
      <c r="H35" s="53">
        <f>VLOOKUP(B35,Table1[],4,FALSE)</f>
        <v>14.88</v>
      </c>
      <c r="I35" s="45">
        <v>8</v>
      </c>
      <c r="J35" s="27"/>
      <c r="K35" s="47"/>
      <c r="L35" s="27"/>
      <c r="M35" s="47"/>
      <c r="N35" s="27"/>
      <c r="O35" s="47"/>
      <c r="P35" s="27"/>
      <c r="Q35" s="29">
        <f t="shared" si="8"/>
        <v>0</v>
      </c>
      <c r="R35" s="30">
        <f t="shared" si="12"/>
        <v>0</v>
      </c>
    </row>
    <row r="36" spans="1:18" ht="15" customHeight="1" x14ac:dyDescent="0.25">
      <c r="A36" s="194"/>
      <c r="B36" s="102" t="s">
        <v>61</v>
      </c>
      <c r="C36" s="50">
        <f>VLOOKUP(B36,Table1[],2,FALSE)</f>
        <v>4136768</v>
      </c>
      <c r="D36" s="93" t="str">
        <f>VLOOKUP(B36,Table1[],3,FALSE)</f>
        <v>1000 ct</v>
      </c>
      <c r="E36" s="50" t="s">
        <v>22</v>
      </c>
      <c r="F36" s="54">
        <f t="shared" si="11"/>
        <v>2.3809999999999998E-2</v>
      </c>
      <c r="G36" s="56">
        <f>VLOOKUP(B36,Table1[],5,FALSE)</f>
        <v>1000</v>
      </c>
      <c r="H36" s="53">
        <f>VLOOKUP(B36,Table1[],4,FALSE)</f>
        <v>23.81</v>
      </c>
      <c r="I36" s="45">
        <v>8</v>
      </c>
      <c r="J36" s="27"/>
      <c r="K36" s="47"/>
      <c r="L36" s="27"/>
      <c r="M36" s="47"/>
      <c r="N36" s="27"/>
      <c r="O36" s="47"/>
      <c r="P36" s="27"/>
      <c r="Q36" s="29">
        <f t="shared" si="8"/>
        <v>0</v>
      </c>
      <c r="R36" s="30">
        <f t="shared" si="12"/>
        <v>0</v>
      </c>
    </row>
    <row r="37" spans="1:18" ht="15" customHeight="1" x14ac:dyDescent="0.25">
      <c r="A37" s="194"/>
      <c r="B37" s="102" t="s">
        <v>80</v>
      </c>
      <c r="C37" s="50">
        <f>VLOOKUP(B37,Table1[],2,FALSE)</f>
        <v>7087133</v>
      </c>
      <c r="D37" s="93" t="str">
        <f>VLOOKUP(B37,Table1[],3,FALSE)</f>
        <v>200 ct</v>
      </c>
      <c r="E37" s="50" t="s">
        <v>22</v>
      </c>
      <c r="F37" s="54">
        <f t="shared" si="11"/>
        <v>0.17019999999999999</v>
      </c>
      <c r="G37" s="56">
        <f>VLOOKUP(B37,Table1[],5,FALSE)</f>
        <v>200</v>
      </c>
      <c r="H37" s="53">
        <f>VLOOKUP(B37,Table1[],4,FALSE)</f>
        <v>34.04</v>
      </c>
      <c r="I37" s="45">
        <v>8</v>
      </c>
      <c r="J37" s="27"/>
      <c r="K37" s="47"/>
      <c r="L37" s="27"/>
      <c r="M37" s="47"/>
      <c r="N37" s="27"/>
      <c r="O37" s="47"/>
      <c r="P37" s="27"/>
      <c r="Q37" s="29">
        <f t="shared" si="8"/>
        <v>0</v>
      </c>
      <c r="R37" s="30">
        <f t="shared" si="12"/>
        <v>0</v>
      </c>
    </row>
    <row r="38" spans="1:18" ht="15" customHeight="1" x14ac:dyDescent="0.25">
      <c r="A38" s="194"/>
      <c r="B38" s="102" t="s">
        <v>81</v>
      </c>
      <c r="C38" s="50">
        <f>VLOOKUP(B38,Table1[],2,FALSE)</f>
        <v>4879710</v>
      </c>
      <c r="D38" s="93" t="str">
        <f>VLOOKUP(B38,Table1[],3,FALSE)</f>
        <v>2000 ct</v>
      </c>
      <c r="E38" s="50" t="s">
        <v>22</v>
      </c>
      <c r="F38" s="54">
        <f t="shared" si="11"/>
        <v>6.13E-3</v>
      </c>
      <c r="G38" s="56">
        <f>VLOOKUP(B38,Table1[],5,FALSE)</f>
        <v>2000</v>
      </c>
      <c r="H38" s="53">
        <f>VLOOKUP(B38,Table1[],4,FALSE)</f>
        <v>12.26</v>
      </c>
      <c r="I38" s="45">
        <v>20</v>
      </c>
      <c r="J38" s="27"/>
      <c r="K38" s="47"/>
      <c r="L38" s="27"/>
      <c r="M38" s="47"/>
      <c r="N38" s="27"/>
      <c r="O38" s="47"/>
      <c r="P38" s="27"/>
      <c r="Q38" s="29">
        <f t="shared" si="8"/>
        <v>0</v>
      </c>
      <c r="R38" s="30">
        <f t="shared" si="12"/>
        <v>0</v>
      </c>
    </row>
    <row r="39" spans="1:18" ht="15" customHeight="1" x14ac:dyDescent="0.25">
      <c r="A39" s="194"/>
      <c r="B39" s="102" t="s">
        <v>82</v>
      </c>
      <c r="C39" s="50">
        <f>VLOOKUP(B39,Table1[],2,FALSE)</f>
        <v>6735138</v>
      </c>
      <c r="D39" s="93" t="str">
        <f>VLOOKUP(B39,Table1[],3,FALSE)</f>
        <v>200 ct</v>
      </c>
      <c r="E39" s="50" t="s">
        <v>22</v>
      </c>
      <c r="F39" s="54">
        <f t="shared" si="11"/>
        <v>6.9749999999999993E-2</v>
      </c>
      <c r="G39" s="56">
        <f>VLOOKUP(B39,Table1[],5,FALSE)</f>
        <v>200</v>
      </c>
      <c r="H39" s="53">
        <f>VLOOKUP(B39,Table1[],4,FALSE)</f>
        <v>13.95</v>
      </c>
      <c r="I39" s="45">
        <v>8</v>
      </c>
      <c r="J39" s="27"/>
      <c r="K39" s="47"/>
      <c r="L39" s="27"/>
      <c r="M39" s="47"/>
      <c r="N39" s="27"/>
      <c r="O39" s="47"/>
      <c r="P39" s="27"/>
      <c r="Q39" s="29">
        <f t="shared" si="8"/>
        <v>0</v>
      </c>
      <c r="R39" s="30">
        <f t="shared" si="12"/>
        <v>0</v>
      </c>
    </row>
    <row r="40" spans="1:18" ht="15" customHeight="1" x14ac:dyDescent="0.25">
      <c r="A40" s="194"/>
      <c r="B40" s="102" t="s">
        <v>83</v>
      </c>
      <c r="C40" s="50">
        <f>VLOOKUP(B40,Table1[],2,FALSE)</f>
        <v>6631347</v>
      </c>
      <c r="D40" s="93" t="str">
        <f>VLOOKUP(B40,Table1[],3,FALSE)</f>
        <v>600 ct</v>
      </c>
      <c r="E40" s="50" t="s">
        <v>22</v>
      </c>
      <c r="F40" s="54">
        <f t="shared" si="11"/>
        <v>3.3849999999999998E-2</v>
      </c>
      <c r="G40" s="56">
        <f>VLOOKUP(B40,Table1[],5,FALSE)</f>
        <v>600</v>
      </c>
      <c r="H40" s="53">
        <f>VLOOKUP(B40,Table1[],4,FALSE)</f>
        <v>20.309999999999999</v>
      </c>
      <c r="I40" s="45">
        <v>20</v>
      </c>
      <c r="J40" s="27"/>
      <c r="K40" s="47"/>
      <c r="L40" s="27"/>
      <c r="M40" s="47"/>
      <c r="N40" s="27"/>
      <c r="O40" s="47"/>
      <c r="P40" s="27"/>
      <c r="Q40" s="29">
        <f t="shared" si="8"/>
        <v>0</v>
      </c>
      <c r="R40" s="30">
        <f t="shared" si="12"/>
        <v>0</v>
      </c>
    </row>
    <row r="41" spans="1:18" ht="15" customHeight="1" x14ac:dyDescent="0.25">
      <c r="A41" s="194"/>
      <c r="B41" s="102" t="s">
        <v>84</v>
      </c>
      <c r="C41" s="50">
        <f>VLOOKUP(B41,Table1[],2,FALSE)</f>
        <v>4394417</v>
      </c>
      <c r="D41" s="93" t="str">
        <f>VLOOKUP(B41,Table1[],3,FALSE)</f>
        <v>500 ct</v>
      </c>
      <c r="E41" s="50" t="s">
        <v>22</v>
      </c>
      <c r="F41" s="54">
        <f t="shared" si="11"/>
        <v>1.8460000000000001E-2</v>
      </c>
      <c r="G41" s="56">
        <f>VLOOKUP(B41,Table1[],5,FALSE)</f>
        <v>500</v>
      </c>
      <c r="H41" s="53">
        <f>VLOOKUP(B41,Table1[],4,FALSE)</f>
        <v>9.23</v>
      </c>
      <c r="I41" s="45">
        <v>20</v>
      </c>
      <c r="J41" s="27"/>
      <c r="K41" s="47"/>
      <c r="L41" s="27"/>
      <c r="M41" s="47"/>
      <c r="N41" s="27"/>
      <c r="O41" s="47"/>
      <c r="P41" s="27"/>
      <c r="Q41" s="29">
        <f t="shared" si="8"/>
        <v>0</v>
      </c>
      <c r="R41" s="30">
        <f t="shared" si="12"/>
        <v>0</v>
      </c>
    </row>
    <row r="42" spans="1:18" ht="15" customHeight="1" x14ac:dyDescent="0.25">
      <c r="A42" s="194"/>
      <c r="B42" s="102" t="s">
        <v>85</v>
      </c>
      <c r="C42" s="50">
        <f>VLOOKUP(B42,Table1[],2,FALSE)</f>
        <v>210417</v>
      </c>
      <c r="D42" s="93" t="str">
        <f>VLOOKUP(B42,Table1[],3,FALSE)</f>
        <v>3/1000 ct</v>
      </c>
      <c r="E42" s="50" t="s">
        <v>22</v>
      </c>
      <c r="F42" s="54">
        <f t="shared" si="11"/>
        <v>1.04E-2</v>
      </c>
      <c r="G42" s="56">
        <f>VLOOKUP(B42,Table1[],5,FALSE)</f>
        <v>1000</v>
      </c>
      <c r="H42" s="53">
        <f>VLOOKUP(B42,Table1[],4,FALSE)</f>
        <v>10.4</v>
      </c>
      <c r="I42" s="45">
        <v>20</v>
      </c>
      <c r="J42" s="27"/>
      <c r="K42" s="47"/>
      <c r="L42" s="27"/>
      <c r="M42" s="47"/>
      <c r="N42" s="27"/>
      <c r="O42" s="47"/>
      <c r="P42" s="27"/>
      <c r="Q42" s="29">
        <f t="shared" si="8"/>
        <v>0</v>
      </c>
      <c r="R42" s="30">
        <f t="shared" si="12"/>
        <v>0</v>
      </c>
    </row>
    <row r="43" spans="1:18" ht="15" customHeight="1" x14ac:dyDescent="0.25">
      <c r="A43" s="194"/>
      <c r="B43" s="102" t="s">
        <v>86</v>
      </c>
      <c r="C43" s="50">
        <f>VLOOKUP(B43,Table1[],2,FALSE)</f>
        <v>210447</v>
      </c>
      <c r="D43" s="93" t="str">
        <f>VLOOKUP(B43,Table1[],3,FALSE)</f>
        <v>3/1000 ct</v>
      </c>
      <c r="E43" s="50" t="s">
        <v>22</v>
      </c>
      <c r="F43" s="54">
        <f t="shared" si="11"/>
        <v>6.7400000000000003E-3</v>
      </c>
      <c r="G43" s="56">
        <f>VLOOKUP(B43,Table1[],5,FALSE)</f>
        <v>1000</v>
      </c>
      <c r="H43" s="53">
        <f>VLOOKUP(B43,Table1[],4,FALSE)</f>
        <v>6.74</v>
      </c>
      <c r="I43" s="45">
        <v>20</v>
      </c>
      <c r="J43" s="34"/>
      <c r="K43" s="49"/>
      <c r="L43" s="34"/>
      <c r="M43" s="49"/>
      <c r="N43" s="34"/>
      <c r="O43" s="49"/>
      <c r="P43" s="34"/>
      <c r="Q43" s="29">
        <f t="shared" si="8"/>
        <v>0</v>
      </c>
      <c r="R43" s="30">
        <f t="shared" si="12"/>
        <v>0</v>
      </c>
    </row>
    <row r="44" spans="1:18" ht="15" customHeight="1" x14ac:dyDescent="0.25">
      <c r="A44" s="194"/>
      <c r="B44" s="102" t="s">
        <v>88</v>
      </c>
      <c r="C44" s="50">
        <f>VLOOKUP(B44,Table1[],2,FALSE)</f>
        <v>7038015</v>
      </c>
      <c r="D44" s="93" t="str">
        <f>VLOOKUP(B44,Table1[],3,FALSE)</f>
        <v>100 ct</v>
      </c>
      <c r="E44" s="50" t="s">
        <v>22</v>
      </c>
      <c r="F44" s="54">
        <f t="shared" si="11"/>
        <v>0.45659999999999995</v>
      </c>
      <c r="G44" s="56">
        <f>VLOOKUP(B44,Table1[],5,FALSE)</f>
        <v>100</v>
      </c>
      <c r="H44" s="53">
        <f>VLOOKUP(B44,Table1[],4,FALSE)</f>
        <v>45.66</v>
      </c>
      <c r="I44" s="45">
        <v>3</v>
      </c>
      <c r="J44" s="34"/>
      <c r="K44" s="49"/>
      <c r="L44" s="34"/>
      <c r="M44" s="49"/>
      <c r="N44" s="34"/>
      <c r="O44" s="49"/>
      <c r="P44" s="34"/>
      <c r="Q44" s="29">
        <f t="shared" si="8"/>
        <v>0</v>
      </c>
      <c r="R44" s="30">
        <f t="shared" si="12"/>
        <v>0</v>
      </c>
    </row>
    <row r="45" spans="1:18" ht="15" customHeight="1" thickBot="1" x14ac:dyDescent="0.3">
      <c r="A45" s="194"/>
      <c r="B45" s="102" t="s">
        <v>87</v>
      </c>
      <c r="C45" s="50">
        <f>VLOOKUP(B45,Table1[],2,FALSE)</f>
        <v>2647933</v>
      </c>
      <c r="D45" s="93" t="str">
        <f>VLOOKUP(B45,Table1[],3,FALSE)</f>
        <v>2000 ct</v>
      </c>
      <c r="E45" s="50" t="s">
        <v>22</v>
      </c>
      <c r="F45" s="54">
        <f t="shared" si="11"/>
        <v>9.1599999999999997E-3</v>
      </c>
      <c r="G45" s="56">
        <f>VLOOKUP(B45,Table1[],5,FALSE)</f>
        <v>2000</v>
      </c>
      <c r="H45" s="53">
        <f>VLOOKUP(B45,Table1[],4,FALSE)</f>
        <v>18.32</v>
      </c>
      <c r="I45" s="45">
        <v>20</v>
      </c>
      <c r="J45" s="25"/>
      <c r="K45" s="46"/>
      <c r="L45" s="25"/>
      <c r="M45" s="46"/>
      <c r="N45" s="25"/>
      <c r="O45" s="46"/>
      <c r="P45" s="25"/>
      <c r="Q45" s="29">
        <f t="shared" si="8"/>
        <v>0</v>
      </c>
      <c r="R45" s="30">
        <f t="shared" si="12"/>
        <v>0</v>
      </c>
    </row>
    <row r="46" spans="1:18" ht="15" hidden="1" customHeight="1" thickBot="1" x14ac:dyDescent="0.3">
      <c r="A46" s="194"/>
      <c r="B46" s="102" t="s">
        <v>52</v>
      </c>
      <c r="C46" s="50">
        <f>VLOOKUP(B46,Table1[],2,FALSE)</f>
        <v>4040440</v>
      </c>
      <c r="D46" s="93" t="str">
        <f>VLOOKUP(B46,Table1[],3,FALSE)</f>
        <v>24 ct</v>
      </c>
      <c r="E46" s="50" t="s">
        <v>22</v>
      </c>
      <c r="F46" s="54">
        <f t="shared" si="11"/>
        <v>0.79041666666666666</v>
      </c>
      <c r="G46" s="56">
        <f>VLOOKUP(B46,Table1[],5,FALSE)</f>
        <v>24</v>
      </c>
      <c r="H46" s="53">
        <f>VLOOKUP(B46,Table1[],4,FALSE)</f>
        <v>18.97</v>
      </c>
      <c r="I46" s="45"/>
      <c r="J46" s="25"/>
      <c r="K46" s="46"/>
      <c r="L46" s="25"/>
      <c r="M46" s="46"/>
      <c r="N46" s="25"/>
      <c r="O46" s="46"/>
      <c r="P46" s="25"/>
      <c r="Q46" s="29">
        <f t="shared" si="8"/>
        <v>0</v>
      </c>
      <c r="R46" s="30">
        <f t="shared" si="12"/>
        <v>0</v>
      </c>
    </row>
    <row r="47" spans="1:18" ht="15" customHeight="1" thickBot="1" x14ac:dyDescent="0.3">
      <c r="A47" s="194"/>
      <c r="B47" s="224" t="s">
        <v>89</v>
      </c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9"/>
      <c r="R47" s="38"/>
    </row>
    <row r="48" spans="1:18" ht="15" customHeight="1" x14ac:dyDescent="0.25">
      <c r="A48" s="194"/>
      <c r="B48" s="102" t="s">
        <v>91</v>
      </c>
      <c r="C48" s="50">
        <f>VLOOKUP(B48,Table1[],2,FALSE)</f>
        <v>9523986</v>
      </c>
      <c r="D48" s="93" t="str">
        <f>VLOOKUP(B48,Table1[],3,FALSE)</f>
        <v>96/Sli</v>
      </c>
      <c r="E48" s="50" t="s">
        <v>22</v>
      </c>
      <c r="F48" s="51">
        <f>SUM(H48/G48)</f>
        <v>0.22072916666666667</v>
      </c>
      <c r="G48" s="56">
        <f>VLOOKUP(B48,Table1[],5,FALSE)</f>
        <v>96</v>
      </c>
      <c r="H48" s="53">
        <f>VLOOKUP(B48,Table1[],4,FALSE)</f>
        <v>21.19</v>
      </c>
      <c r="I48" s="16">
        <v>8</v>
      </c>
      <c r="J48" s="57"/>
      <c r="K48" s="18"/>
      <c r="L48" s="58"/>
      <c r="M48" s="20"/>
      <c r="N48" s="58"/>
      <c r="O48" s="20"/>
      <c r="P48" s="57"/>
      <c r="Q48" s="21">
        <f t="shared" ref="Q48:Q59" si="13">SUM(J48:P48)</f>
        <v>0</v>
      </c>
      <c r="R48" s="22">
        <f t="shared" ref="R48:R59" si="14">SUM(Q48*F48)</f>
        <v>0</v>
      </c>
    </row>
    <row r="49" spans="1:18" ht="15" customHeight="1" x14ac:dyDescent="0.25">
      <c r="A49" s="194"/>
      <c r="B49" s="102" t="s">
        <v>74</v>
      </c>
      <c r="C49" s="50">
        <f>VLOOKUP(B49,Table1[],2,FALSE)</f>
        <v>9523952</v>
      </c>
      <c r="D49" s="93" t="str">
        <f>VLOOKUP(B49,Table1[],3,FALSE)</f>
        <v>96/Sli</v>
      </c>
      <c r="E49" s="50" t="s">
        <v>22</v>
      </c>
      <c r="F49" s="54">
        <f t="shared" ref="F49:F59" si="15">SUM(H49/G49)</f>
        <v>0.22750000000000001</v>
      </c>
      <c r="G49" s="56">
        <f>VLOOKUP(B49,Table1[],5,FALSE)</f>
        <v>96</v>
      </c>
      <c r="H49" s="53">
        <f>VLOOKUP(B49,Table1[],4,FALSE)</f>
        <v>21.84</v>
      </c>
      <c r="I49" s="24">
        <v>8</v>
      </c>
      <c r="J49" s="59"/>
      <c r="K49" s="26"/>
      <c r="L49" s="60"/>
      <c r="M49" s="28"/>
      <c r="N49" s="60"/>
      <c r="O49" s="28"/>
      <c r="P49" s="59"/>
      <c r="Q49" s="29">
        <f t="shared" si="13"/>
        <v>0</v>
      </c>
      <c r="R49" s="30">
        <f t="shared" si="14"/>
        <v>0</v>
      </c>
    </row>
    <row r="50" spans="1:18" ht="15" customHeight="1" x14ac:dyDescent="0.25">
      <c r="A50" s="194"/>
      <c r="B50" s="102" t="s">
        <v>51</v>
      </c>
      <c r="C50" s="50">
        <f>VLOOKUP(B50,Table1[],2,FALSE)</f>
        <v>4212221</v>
      </c>
      <c r="D50" s="93" t="str">
        <f>VLOOKUP(B50,Table1[],3,FALSE)</f>
        <v>96 ct</v>
      </c>
      <c r="E50" s="50" t="s">
        <v>22</v>
      </c>
      <c r="F50" s="54">
        <f t="shared" si="15"/>
        <v>0.40479166666666666</v>
      </c>
      <c r="G50" s="56">
        <f>VLOOKUP(B50,Table1[],5,FALSE)</f>
        <v>96</v>
      </c>
      <c r="H50" s="53">
        <f>VLOOKUP(B50,Table1[],4,FALSE)</f>
        <v>38.86</v>
      </c>
      <c r="I50" s="24">
        <v>3</v>
      </c>
      <c r="J50" s="59"/>
      <c r="K50" s="26"/>
      <c r="L50" s="60"/>
      <c r="M50" s="28"/>
      <c r="N50" s="60"/>
      <c r="O50" s="28"/>
      <c r="P50" s="59"/>
      <c r="Q50" s="29">
        <f t="shared" si="13"/>
        <v>0</v>
      </c>
      <c r="R50" s="30">
        <f t="shared" si="14"/>
        <v>0</v>
      </c>
    </row>
    <row r="51" spans="1:18" ht="15" customHeight="1" x14ac:dyDescent="0.25">
      <c r="A51" s="194"/>
      <c r="B51" s="102" t="s">
        <v>55</v>
      </c>
      <c r="C51" s="50">
        <f>VLOOKUP(B51,Table1[],2,FALSE)</f>
        <v>4044640</v>
      </c>
      <c r="D51" s="93" t="str">
        <f>VLOOKUP(B51,Table1[],3,FALSE)</f>
        <v>96 ct</v>
      </c>
      <c r="E51" s="50" t="s">
        <v>22</v>
      </c>
      <c r="F51" s="54">
        <f t="shared" si="15"/>
        <v>0.37062499999999998</v>
      </c>
      <c r="G51" s="56">
        <f>VLOOKUP(B51,Table1[],5,FALSE)</f>
        <v>96</v>
      </c>
      <c r="H51" s="53">
        <f>VLOOKUP(B51,Table1[],4,FALSE)</f>
        <v>35.58</v>
      </c>
      <c r="I51" s="24">
        <v>3</v>
      </c>
      <c r="J51" s="59"/>
      <c r="K51" s="26"/>
      <c r="L51" s="60"/>
      <c r="M51" s="28"/>
      <c r="N51" s="60"/>
      <c r="O51" s="28"/>
      <c r="P51" s="59"/>
      <c r="Q51" s="29">
        <f t="shared" si="13"/>
        <v>0</v>
      </c>
      <c r="R51" s="30">
        <f t="shared" si="14"/>
        <v>0</v>
      </c>
    </row>
    <row r="52" spans="1:18" ht="15" customHeight="1" x14ac:dyDescent="0.25">
      <c r="A52" s="194"/>
      <c r="B52" s="102" t="s">
        <v>66</v>
      </c>
      <c r="C52" s="50">
        <f>VLOOKUP(B52,Table1[],2,FALSE)</f>
        <v>4008538</v>
      </c>
      <c r="D52" s="93" t="str">
        <f>VLOOKUP(B52,Table1[],3,FALSE)</f>
        <v>500 ct</v>
      </c>
      <c r="E52" s="50" t="s">
        <v>22</v>
      </c>
      <c r="F52" s="54">
        <f t="shared" si="15"/>
        <v>3.1120000000000002E-2</v>
      </c>
      <c r="G52" s="56">
        <f>VLOOKUP(B52,Table1[],5,FALSE)</f>
        <v>500</v>
      </c>
      <c r="H52" s="53">
        <f>VLOOKUP(B52,Table1[],4,FALSE)</f>
        <v>15.56</v>
      </c>
      <c r="I52" s="24">
        <v>10</v>
      </c>
      <c r="J52" s="59"/>
      <c r="K52" s="26"/>
      <c r="L52" s="60"/>
      <c r="M52" s="28"/>
      <c r="N52" s="60"/>
      <c r="O52" s="28"/>
      <c r="P52" s="59"/>
      <c r="Q52" s="29">
        <f t="shared" si="13"/>
        <v>0</v>
      </c>
      <c r="R52" s="30">
        <f t="shared" si="14"/>
        <v>0</v>
      </c>
    </row>
    <row r="53" spans="1:18" ht="15" hidden="1" customHeight="1" x14ac:dyDescent="0.25">
      <c r="A53" s="194"/>
      <c r="B53" s="102" t="s">
        <v>67</v>
      </c>
      <c r="C53" s="50">
        <f>VLOOKUP(B53,Table1[],2,FALSE)</f>
        <v>4114914</v>
      </c>
      <c r="D53" s="93" t="str">
        <f>VLOOKUP(B53,Table1[],3,FALSE)</f>
        <v>300 ct</v>
      </c>
      <c r="E53" s="50" t="s">
        <v>22</v>
      </c>
      <c r="F53" s="54">
        <f t="shared" si="15"/>
        <v>4.1033333333333338E-2</v>
      </c>
      <c r="G53" s="56">
        <f>VLOOKUP(B53,Table1[],5,FALSE)</f>
        <v>300</v>
      </c>
      <c r="H53" s="53">
        <f>VLOOKUP(B53,Table1[],4,FALSE)</f>
        <v>12.31</v>
      </c>
      <c r="I53" s="24"/>
      <c r="J53" s="59"/>
      <c r="K53" s="26"/>
      <c r="L53" s="60"/>
      <c r="M53" s="28"/>
      <c r="N53" s="60"/>
      <c r="O53" s="28"/>
      <c r="P53" s="59"/>
      <c r="Q53" s="29">
        <f t="shared" si="13"/>
        <v>0</v>
      </c>
      <c r="R53" s="30">
        <f t="shared" si="14"/>
        <v>0</v>
      </c>
    </row>
    <row r="54" spans="1:18" ht="15" hidden="1" customHeight="1" x14ac:dyDescent="0.25">
      <c r="A54" s="194"/>
      <c r="B54" s="101" t="s">
        <v>28</v>
      </c>
      <c r="C54" s="50">
        <f>VLOOKUP(B54,Table1[],2,FALSE)</f>
        <v>1850189</v>
      </c>
      <c r="D54" s="93" t="str">
        <f>VLOOKUP(B54,Table1[],3,FALSE)</f>
        <v>4/30 ct</v>
      </c>
      <c r="E54" s="50" t="s">
        <v>22</v>
      </c>
      <c r="F54" s="54">
        <f t="shared" si="15"/>
        <v>0.23716666666666666</v>
      </c>
      <c r="G54" s="56">
        <f>VLOOKUP(B54,Table1[],5,FALSE)</f>
        <v>120</v>
      </c>
      <c r="H54" s="53">
        <f>VLOOKUP(B54,Table1[],4,FALSE)</f>
        <v>28.46</v>
      </c>
      <c r="I54" s="24"/>
      <c r="J54" s="59"/>
      <c r="K54" s="26"/>
      <c r="L54" s="60"/>
      <c r="M54" s="28"/>
      <c r="N54" s="60"/>
      <c r="O54" s="28"/>
      <c r="P54" s="59"/>
      <c r="Q54" s="29">
        <f t="shared" si="13"/>
        <v>0</v>
      </c>
      <c r="R54" s="30">
        <f t="shared" si="14"/>
        <v>0</v>
      </c>
    </row>
    <row r="55" spans="1:18" ht="15" customHeight="1" x14ac:dyDescent="0.25">
      <c r="A55" s="194"/>
      <c r="B55" s="102" t="s">
        <v>32</v>
      </c>
      <c r="C55" s="50">
        <f>VLOOKUP(B55,Table1[],2,FALSE)</f>
        <v>4307575</v>
      </c>
      <c r="D55" s="93" t="str">
        <f>VLOOKUP(B55,Table1[],3,FALSE)</f>
        <v>200 ct</v>
      </c>
      <c r="E55" s="50" t="s">
        <v>22</v>
      </c>
      <c r="F55" s="54">
        <f t="shared" si="15"/>
        <v>0.10869999999999999</v>
      </c>
      <c r="G55" s="56">
        <f>VLOOKUP(B55,Table1[],5,FALSE)</f>
        <v>200</v>
      </c>
      <c r="H55" s="53">
        <f>VLOOKUP(B55,Table1[],4,FALSE)</f>
        <v>21.74</v>
      </c>
      <c r="I55" s="24">
        <v>12</v>
      </c>
      <c r="J55" s="59"/>
      <c r="K55" s="26"/>
      <c r="L55" s="60"/>
      <c r="M55" s="28"/>
      <c r="N55" s="60"/>
      <c r="O55" s="28"/>
      <c r="P55" s="59"/>
      <c r="Q55" s="29">
        <f t="shared" si="13"/>
        <v>0</v>
      </c>
      <c r="R55" s="30">
        <f t="shared" si="14"/>
        <v>0</v>
      </c>
    </row>
    <row r="56" spans="1:18" ht="15" customHeight="1" x14ac:dyDescent="0.25">
      <c r="A56" s="194"/>
      <c r="B56" s="101" t="s">
        <v>34</v>
      </c>
      <c r="C56" s="50">
        <f>VLOOKUP(B56,Table1[],2,FALSE)</f>
        <v>1739663</v>
      </c>
      <c r="D56" s="93" t="str">
        <f>VLOOKUP(B56,Table1[],3,FALSE)</f>
        <v>6/50 ct</v>
      </c>
      <c r="E56" s="50" t="s">
        <v>22</v>
      </c>
      <c r="F56" s="54">
        <f t="shared" si="15"/>
        <v>0.1641</v>
      </c>
      <c r="G56" s="56">
        <f>VLOOKUP(B56,Table1[],5,FALSE)</f>
        <v>300</v>
      </c>
      <c r="H56" s="53">
        <f>VLOOKUP(B56,Table1[],4,FALSE)</f>
        <v>49.23</v>
      </c>
      <c r="I56" s="24">
        <v>7</v>
      </c>
      <c r="J56" s="59"/>
      <c r="K56" s="26"/>
      <c r="L56" s="60"/>
      <c r="M56" s="28"/>
      <c r="N56" s="60"/>
      <c r="O56" s="28"/>
      <c r="P56" s="59"/>
      <c r="Q56" s="29">
        <f t="shared" si="13"/>
        <v>0</v>
      </c>
      <c r="R56" s="30">
        <f t="shared" si="14"/>
        <v>0</v>
      </c>
    </row>
    <row r="57" spans="1:18" ht="15" customHeight="1" x14ac:dyDescent="0.25">
      <c r="A57" s="194"/>
      <c r="B57" s="102" t="s">
        <v>37</v>
      </c>
      <c r="C57" s="50">
        <f>VLOOKUP(B57,Table1[],2,FALSE)</f>
        <v>1827433</v>
      </c>
      <c r="D57" s="93" t="str">
        <f>VLOOKUP(B57,Table1[],3,FALSE)</f>
        <v>64 ct</v>
      </c>
      <c r="E57" s="50" t="s">
        <v>22</v>
      </c>
      <c r="F57" s="54">
        <f t="shared" si="15"/>
        <v>0.27124999999999999</v>
      </c>
      <c r="G57" s="56">
        <f>VLOOKUP(B57,Table1[],5,FALSE)</f>
        <v>64</v>
      </c>
      <c r="H57" s="53">
        <f>VLOOKUP(B57,Table1[],4,FALSE)</f>
        <v>17.36</v>
      </c>
      <c r="I57" s="24">
        <v>3</v>
      </c>
      <c r="J57" s="59"/>
      <c r="K57" s="26"/>
      <c r="L57" s="60"/>
      <c r="M57" s="28"/>
      <c r="N57" s="60"/>
      <c r="O57" s="28"/>
      <c r="P57" s="59"/>
      <c r="Q57" s="29">
        <f t="shared" si="13"/>
        <v>0</v>
      </c>
      <c r="R57" s="30">
        <f t="shared" si="14"/>
        <v>0</v>
      </c>
    </row>
    <row r="58" spans="1:18" ht="15" customHeight="1" x14ac:dyDescent="0.25">
      <c r="A58" s="194"/>
      <c r="B58" s="102" t="s">
        <v>52</v>
      </c>
      <c r="C58" s="50">
        <f>VLOOKUP(B58,Table1[],2,FALSE)</f>
        <v>4040440</v>
      </c>
      <c r="D58" s="93" t="str">
        <f>VLOOKUP(B58,Table1[],3,FALSE)</f>
        <v>24 ct</v>
      </c>
      <c r="E58" s="50" t="s">
        <v>22</v>
      </c>
      <c r="F58" s="54">
        <f t="shared" si="15"/>
        <v>0.79041666666666666</v>
      </c>
      <c r="G58" s="56">
        <f>VLOOKUP(B58,Table1[],5,FALSE)</f>
        <v>24</v>
      </c>
      <c r="H58" s="53">
        <f>VLOOKUP(B58,Table1[],4,FALSE)</f>
        <v>18.97</v>
      </c>
      <c r="I58" s="32">
        <v>8</v>
      </c>
      <c r="J58" s="61"/>
      <c r="K58" s="33"/>
      <c r="L58" s="62"/>
      <c r="M58" s="35"/>
      <c r="N58" s="62"/>
      <c r="O58" s="35"/>
      <c r="P58" s="61"/>
      <c r="Q58" s="29">
        <f t="shared" si="13"/>
        <v>0</v>
      </c>
      <c r="R58" s="30">
        <f t="shared" si="14"/>
        <v>0</v>
      </c>
    </row>
    <row r="59" spans="1:18" ht="15" customHeight="1" thickBot="1" x14ac:dyDescent="0.3">
      <c r="A59" s="194"/>
      <c r="B59" s="102" t="s">
        <v>73</v>
      </c>
      <c r="C59" s="50">
        <f>VLOOKUP(B59,Table1[],2,FALSE)</f>
        <v>4013066</v>
      </c>
      <c r="D59" s="93" t="str">
        <f>VLOOKUP(B59,Table1[],3,FALSE)</f>
        <v>24 ct</v>
      </c>
      <c r="E59" s="50" t="s">
        <v>22</v>
      </c>
      <c r="F59" s="54">
        <f t="shared" si="15"/>
        <v>0.68833333333333335</v>
      </c>
      <c r="G59" s="56">
        <f>VLOOKUP(B59,Table1[],5,FALSE)</f>
        <v>24</v>
      </c>
      <c r="H59" s="53">
        <f>VLOOKUP(B59,Table1[],4,FALSE)</f>
        <v>16.52</v>
      </c>
      <c r="I59" s="32">
        <v>8</v>
      </c>
      <c r="J59" s="61"/>
      <c r="K59" s="33"/>
      <c r="L59" s="62"/>
      <c r="M59" s="35"/>
      <c r="N59" s="62"/>
      <c r="O59" s="35"/>
      <c r="P59" s="61"/>
      <c r="Q59" s="29">
        <f t="shared" si="13"/>
        <v>0</v>
      </c>
      <c r="R59" s="30">
        <f t="shared" si="14"/>
        <v>0</v>
      </c>
    </row>
    <row r="60" spans="1:18" ht="15" customHeight="1" thickBot="1" x14ac:dyDescent="0.3">
      <c r="A60" s="194"/>
      <c r="B60" s="224" t="s">
        <v>90</v>
      </c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81"/>
      <c r="R60" s="82"/>
    </row>
    <row r="61" spans="1:18" ht="15" hidden="1" customHeight="1" thickBot="1" x14ac:dyDescent="0.3">
      <c r="A61" s="211"/>
      <c r="B61" s="103" t="s">
        <v>44</v>
      </c>
      <c r="C61" s="83">
        <f>VLOOKUP(B61,Table1[],2,FALSE)</f>
        <v>2104998</v>
      </c>
      <c r="D61" s="94" t="str">
        <f>VLOOKUP(B61,Table1[],3,FALSE)</f>
        <v>1000 ct</v>
      </c>
      <c r="E61" s="84" t="s">
        <v>22</v>
      </c>
      <c r="F61" s="85">
        <f t="shared" ref="F61" si="16">SUM(H61/G61)</f>
        <v>6.3200000000000001E-3</v>
      </c>
      <c r="G61" s="84">
        <f>VLOOKUP(B61,Table1[],5,FALSE)</f>
        <v>1000</v>
      </c>
      <c r="H61" s="84">
        <f>VLOOKUP(B61,Table1[],4,FALSE)</f>
        <v>6.32</v>
      </c>
      <c r="I61" s="86"/>
      <c r="J61" s="87"/>
      <c r="K61" s="88"/>
      <c r="L61" s="89"/>
      <c r="M61" s="90"/>
      <c r="N61" s="89"/>
      <c r="O61" s="90"/>
      <c r="P61" s="87"/>
      <c r="Q61" s="91">
        <f t="shared" ref="Q61" si="17">SUM(J61:P61)</f>
        <v>0</v>
      </c>
      <c r="R61" s="92">
        <f t="shared" ref="R61" si="18">SUM(Q61*F61)</f>
        <v>0</v>
      </c>
    </row>
    <row r="62" spans="1:18" x14ac:dyDescent="0.25">
      <c r="Q62" s="64">
        <f>SUM(Q7:Q59)</f>
        <v>0</v>
      </c>
      <c r="R62" s="65">
        <f>SUM(R7:R59)</f>
        <v>0</v>
      </c>
    </row>
  </sheetData>
  <sheetProtection algorithmName="SHA-512" hashValue="hmfe1pivoHwiXCdzi6d81yXbDJUqtnYGVwFYLx/Zp6k80g89/teTkPMVfj7mBOiSWGfJ7HSSh6Qk+Sg6qBKRCA==" saltValue="/7LKxD31t+jrknyJ9k1sTw==" spinCount="100000" sheet="1" objects="1" scenarios="1"/>
  <protectedRanges>
    <protectedRange sqref="I61:P61 I7:P15 I48:P59 I22:P30 I17:P20 I32:P46" name="Range1"/>
  </protectedRanges>
  <mergeCells count="18">
    <mergeCell ref="B1:O2"/>
    <mergeCell ref="P1:P2"/>
    <mergeCell ref="Q1:Q2"/>
    <mergeCell ref="R1:R2"/>
    <mergeCell ref="I3:I4"/>
    <mergeCell ref="Q3:Q4"/>
    <mergeCell ref="R3:R4"/>
    <mergeCell ref="A3:A61"/>
    <mergeCell ref="B3:B4"/>
    <mergeCell ref="D3:D4"/>
    <mergeCell ref="E3:E4"/>
    <mergeCell ref="F3:F4"/>
    <mergeCell ref="B47:P47"/>
    <mergeCell ref="B60:P60"/>
    <mergeCell ref="B6:P6"/>
    <mergeCell ref="B16:P16"/>
    <mergeCell ref="B21:P21"/>
    <mergeCell ref="B31:P31"/>
  </mergeCells>
  <conditionalFormatting sqref="B29">
    <cfRule type="duplicateValues" dxfId="3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6DE9-7EEC-494E-9B83-8F5578F287E4}">
  <dimension ref="A1:R61"/>
  <sheetViews>
    <sheetView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K43" sqref="K43"/>
    </sheetView>
  </sheetViews>
  <sheetFormatPr defaultRowHeight="15" x14ac:dyDescent="0.25"/>
  <cols>
    <col min="2" max="2" width="24" style="104" customWidth="1"/>
    <col min="3" max="3" width="14.85546875" hidden="1" customWidth="1"/>
    <col min="4" max="4" width="14.85546875" style="95" hidden="1" customWidth="1"/>
    <col min="5" max="5" width="10" hidden="1" customWidth="1"/>
    <col min="6" max="6" width="10.140625" style="63" hidden="1" customWidth="1"/>
    <col min="7" max="7" width="10.140625" hidden="1" customWidth="1"/>
    <col min="8" max="8" width="0" hidden="1" customWidth="1"/>
    <col min="13" max="13" width="12.42578125" bestFit="1" customWidth="1"/>
    <col min="18" max="18" width="11.7109375" customWidth="1"/>
  </cols>
  <sheetData>
    <row r="1" spans="1:18" ht="15" customHeight="1" x14ac:dyDescent="0.25">
      <c r="A1" s="1"/>
      <c r="B1" s="204" t="s">
        <v>116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26"/>
      <c r="Q1" s="200"/>
      <c r="R1" s="202"/>
    </row>
    <row r="2" spans="1:18" ht="15" customHeight="1" thickBot="1" x14ac:dyDescent="0.3">
      <c r="A2" s="80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27"/>
      <c r="Q2" s="201"/>
      <c r="R2" s="203"/>
    </row>
    <row r="3" spans="1:18" ht="15" customHeight="1" x14ac:dyDescent="0.25">
      <c r="A3" s="193" t="s">
        <v>112</v>
      </c>
      <c r="B3" s="222" t="s">
        <v>0</v>
      </c>
      <c r="C3" s="3" t="s">
        <v>1</v>
      </c>
      <c r="D3" s="214" t="s">
        <v>2</v>
      </c>
      <c r="E3" s="216" t="s">
        <v>3</v>
      </c>
      <c r="F3" s="218" t="s">
        <v>4</v>
      </c>
      <c r="G3" s="4" t="s">
        <v>5</v>
      </c>
      <c r="H3" s="4" t="s">
        <v>5</v>
      </c>
      <c r="I3" s="206" t="s">
        <v>6</v>
      </c>
      <c r="J3" s="5">
        <f>'Cover Sheet'!D5</f>
        <v>44296</v>
      </c>
      <c r="K3" s="5">
        <f t="shared" ref="K3:P3" si="0">J3+1</f>
        <v>44297</v>
      </c>
      <c r="L3" s="5">
        <f t="shared" si="0"/>
        <v>44298</v>
      </c>
      <c r="M3" s="5">
        <f t="shared" si="0"/>
        <v>44299</v>
      </c>
      <c r="N3" s="5">
        <f t="shared" si="0"/>
        <v>44300</v>
      </c>
      <c r="O3" s="5">
        <f t="shared" si="0"/>
        <v>44301</v>
      </c>
      <c r="P3" s="5">
        <f t="shared" si="0"/>
        <v>44302</v>
      </c>
      <c r="Q3" s="228" t="s">
        <v>7</v>
      </c>
      <c r="R3" s="230" t="s">
        <v>8</v>
      </c>
    </row>
    <row r="4" spans="1:18" ht="15" customHeight="1" thickBot="1" x14ac:dyDescent="0.3">
      <c r="A4" s="194"/>
      <c r="B4" s="223"/>
      <c r="C4" s="6" t="s">
        <v>9</v>
      </c>
      <c r="D4" s="215"/>
      <c r="E4" s="217"/>
      <c r="F4" s="219"/>
      <c r="G4" s="7" t="s">
        <v>10</v>
      </c>
      <c r="H4" s="7" t="s">
        <v>11</v>
      </c>
      <c r="I4" s="207"/>
      <c r="J4" s="113" t="str">
        <f>TEXT(J3,"ddd")</f>
        <v>Sat</v>
      </c>
      <c r="K4" s="113" t="str">
        <f t="shared" ref="K4:P4" si="1">TEXT(K3,"ddd")</f>
        <v>Sun</v>
      </c>
      <c r="L4" s="113" t="str">
        <f t="shared" si="1"/>
        <v>Mon</v>
      </c>
      <c r="M4" s="113" t="str">
        <f t="shared" si="1"/>
        <v>Tue</v>
      </c>
      <c r="N4" s="113" t="str">
        <f t="shared" si="1"/>
        <v>Wed</v>
      </c>
      <c r="O4" s="113" t="str">
        <f t="shared" si="1"/>
        <v>Thu</v>
      </c>
      <c r="P4" s="113" t="str">
        <f t="shared" si="1"/>
        <v>Fri</v>
      </c>
      <c r="Q4" s="229"/>
      <c r="R4" s="231"/>
    </row>
    <row r="5" spans="1:18" ht="15" hidden="1" customHeight="1" thickBot="1" x14ac:dyDescent="0.3">
      <c r="A5" s="194"/>
      <c r="B5" s="105"/>
      <c r="C5" s="105"/>
      <c r="D5" s="106"/>
      <c r="E5" s="107"/>
      <c r="F5" s="108"/>
      <c r="G5" s="109"/>
      <c r="H5" s="109"/>
      <c r="I5" s="8"/>
      <c r="J5" s="8"/>
      <c r="K5" s="8"/>
      <c r="L5" s="8"/>
      <c r="M5" s="8"/>
      <c r="N5" s="8"/>
      <c r="O5" s="8"/>
      <c r="P5" s="8"/>
      <c r="Q5" s="110"/>
      <c r="R5" s="111"/>
    </row>
    <row r="6" spans="1:18" ht="15" customHeight="1" thickBot="1" x14ac:dyDescent="0.3">
      <c r="A6" s="194"/>
      <c r="B6" s="209" t="s">
        <v>12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9"/>
      <c r="R6" s="10"/>
    </row>
    <row r="7" spans="1:18" ht="15" customHeight="1" x14ac:dyDescent="0.25">
      <c r="A7" s="194"/>
      <c r="B7" s="96" t="s">
        <v>64</v>
      </c>
      <c r="C7" s="11">
        <f>VLOOKUP(B7,'Data &amp; Table'!A3:G59,2,FALSE)</f>
        <v>5429872</v>
      </c>
      <c r="D7" s="11" t="str">
        <f>VLOOKUP(B7,Table1[],3,FALSE)</f>
        <v>72/4 oz</v>
      </c>
      <c r="E7" s="12" t="s">
        <v>22</v>
      </c>
      <c r="F7" s="13">
        <f t="shared" ref="F7" si="2">SUM(H7/G7)</f>
        <v>0.1497222222222222</v>
      </c>
      <c r="G7" s="14">
        <f>VLOOKUP(B7,Table1[],5,FALSE)</f>
        <v>72</v>
      </c>
      <c r="H7" s="15">
        <f>VLOOKUP(B7,Table1[],4,FALSE)</f>
        <v>10.78</v>
      </c>
      <c r="I7" s="16">
        <v>20</v>
      </c>
      <c r="J7" s="17"/>
      <c r="K7" s="18"/>
      <c r="L7" s="19"/>
      <c r="M7" s="20"/>
      <c r="N7" s="19"/>
      <c r="O7" s="20"/>
      <c r="P7" s="19"/>
      <c r="Q7" s="21">
        <f>SUM(J7:P7)</f>
        <v>0</v>
      </c>
      <c r="R7" s="22">
        <f>SUM(Q7*F7)</f>
        <v>0</v>
      </c>
    </row>
    <row r="8" spans="1:18" ht="15" customHeight="1" x14ac:dyDescent="0.25">
      <c r="A8" s="194"/>
      <c r="B8" s="97" t="s">
        <v>63</v>
      </c>
      <c r="C8" s="11">
        <f>VLOOKUP(B8,'Data &amp; Table'!A4:G60,2,FALSE)</f>
        <v>6777684</v>
      </c>
      <c r="D8" s="11" t="str">
        <f>VLOOKUP(B8,Table1[],3,FALSE)</f>
        <v>72/4 oz</v>
      </c>
      <c r="E8" s="12" t="s">
        <v>22</v>
      </c>
      <c r="F8" s="23">
        <f>SUM(H8/G8)</f>
        <v>0.17486111111111111</v>
      </c>
      <c r="G8" s="14">
        <f>VLOOKUP(B8,Table1[],5,FALSE)</f>
        <v>72</v>
      </c>
      <c r="H8" s="15">
        <f>VLOOKUP(B8,Table1[],4,FALSE)</f>
        <v>12.59</v>
      </c>
      <c r="I8" s="24">
        <v>20</v>
      </c>
      <c r="J8" s="25"/>
      <c r="K8" s="26"/>
      <c r="L8" s="27"/>
      <c r="M8" s="28"/>
      <c r="N8" s="27"/>
      <c r="O8" s="28"/>
      <c r="P8" s="27"/>
      <c r="Q8" s="29">
        <f t="shared" ref="Q8:Q15" si="3">SUM(J8:P8)</f>
        <v>0</v>
      </c>
      <c r="R8" s="30">
        <f t="shared" ref="R8:R15" si="4">SUM(Q8*F8)</f>
        <v>0</v>
      </c>
    </row>
    <row r="9" spans="1:18" ht="15" hidden="1" customHeight="1" x14ac:dyDescent="0.25">
      <c r="A9" s="194"/>
      <c r="B9" s="97" t="s">
        <v>49</v>
      </c>
      <c r="C9" s="11">
        <f>VLOOKUP(B9,'Data &amp; Table'!A5:G61,2,FALSE)</f>
        <v>26051</v>
      </c>
      <c r="D9" s="11" t="str">
        <f>VLOOKUP(B9,Table1[],3,FALSE)</f>
        <v>50 ct</v>
      </c>
      <c r="E9" s="12" t="s">
        <v>22</v>
      </c>
      <c r="F9" s="23">
        <f t="shared" ref="F9:F15" si="5">SUM(H9/G9)</f>
        <v>0.25</v>
      </c>
      <c r="G9" s="14">
        <f>VLOOKUP(B9,Table1[],5,FALSE)</f>
        <v>50</v>
      </c>
      <c r="H9" s="15">
        <f>VLOOKUP(B9,Table1[],4,FALSE)</f>
        <v>12.5</v>
      </c>
      <c r="I9" s="24"/>
      <c r="J9" s="25"/>
      <c r="K9" s="26"/>
      <c r="L9" s="27"/>
      <c r="M9" s="28"/>
      <c r="N9" s="27"/>
      <c r="O9" s="28"/>
      <c r="P9" s="27"/>
      <c r="Q9" s="29">
        <f t="shared" si="3"/>
        <v>0</v>
      </c>
      <c r="R9" s="30">
        <f t="shared" si="4"/>
        <v>0</v>
      </c>
    </row>
    <row r="10" spans="1:18" ht="15" hidden="1" customHeight="1" x14ac:dyDescent="0.25">
      <c r="A10" s="194"/>
      <c r="B10" s="97" t="s">
        <v>71</v>
      </c>
      <c r="C10" s="11">
        <f>VLOOKUP(B10,'Data &amp; Table'!A6:G62,2,FALSE)</f>
        <v>26068</v>
      </c>
      <c r="D10" s="11" t="str">
        <f>VLOOKUP(B10,Table1[],3,FALSE)</f>
        <v>50 ct</v>
      </c>
      <c r="E10" s="12" t="s">
        <v>22</v>
      </c>
      <c r="F10" s="23">
        <f t="shared" si="5"/>
        <v>0.24600000000000002</v>
      </c>
      <c r="G10" s="14">
        <f>VLOOKUP(B10,Table1[],5,FALSE)</f>
        <v>50</v>
      </c>
      <c r="H10" s="15">
        <f>VLOOKUP(B10,Table1[],4,FALSE)</f>
        <v>12.3</v>
      </c>
      <c r="I10" s="24"/>
      <c r="J10" s="25"/>
      <c r="K10" s="26"/>
      <c r="L10" s="27"/>
      <c r="M10" s="28"/>
      <c r="N10" s="27"/>
      <c r="O10" s="28"/>
      <c r="P10" s="27"/>
      <c r="Q10" s="29">
        <f t="shared" si="3"/>
        <v>0</v>
      </c>
      <c r="R10" s="30">
        <f t="shared" si="4"/>
        <v>0</v>
      </c>
    </row>
    <row r="11" spans="1:18" ht="15" customHeight="1" x14ac:dyDescent="0.25">
      <c r="A11" s="194"/>
      <c r="B11" s="97" t="s">
        <v>56</v>
      </c>
      <c r="C11" s="11">
        <f>VLOOKUP(B11,'Data &amp; Table'!A7:G63,2,FALSE)</f>
        <v>3598703</v>
      </c>
      <c r="D11" s="11" t="str">
        <f>VLOOKUP(B11,Table1[],3,FALSE)</f>
        <v>48/8 oz</v>
      </c>
      <c r="E11" s="12" t="s">
        <v>22</v>
      </c>
      <c r="F11" s="23">
        <f t="shared" si="5"/>
        <v>0.26041666666666669</v>
      </c>
      <c r="G11" s="14">
        <f>VLOOKUP(B11,Table1[],5,FALSE)</f>
        <v>48</v>
      </c>
      <c r="H11" s="15">
        <f>VLOOKUP(B11,Table1[],4,FALSE)</f>
        <v>12.5</v>
      </c>
      <c r="I11" s="24">
        <v>10</v>
      </c>
      <c r="J11" s="25"/>
      <c r="K11" s="26"/>
      <c r="L11" s="27"/>
      <c r="M11" s="28"/>
      <c r="N11" s="27"/>
      <c r="O11" s="28"/>
      <c r="P11" s="27"/>
      <c r="Q11" s="29">
        <f t="shared" si="3"/>
        <v>0</v>
      </c>
      <c r="R11" s="30">
        <f t="shared" si="4"/>
        <v>0</v>
      </c>
    </row>
    <row r="12" spans="1:18" ht="15" customHeight="1" x14ac:dyDescent="0.25">
      <c r="A12" s="194"/>
      <c r="B12" s="98" t="s">
        <v>76</v>
      </c>
      <c r="C12" s="11">
        <f>VLOOKUP(B12,'Data &amp; Table'!A8:G64,2,FALSE)</f>
        <v>3598737</v>
      </c>
      <c r="D12" s="11" t="str">
        <f>VLOOKUP(B12,Table1[],3,FALSE)</f>
        <v>48/8 oz</v>
      </c>
      <c r="E12" s="12" t="s">
        <v>22</v>
      </c>
      <c r="F12" s="23">
        <f t="shared" si="5"/>
        <v>0.26041666666666669</v>
      </c>
      <c r="G12" s="14">
        <f>VLOOKUP(B12,Table1[],5,FALSE)</f>
        <v>48</v>
      </c>
      <c r="H12" s="15">
        <f>VLOOKUP(B12,Table1[],4,FALSE)</f>
        <v>12.5</v>
      </c>
      <c r="I12" s="24">
        <v>10</v>
      </c>
      <c r="J12" s="25"/>
      <c r="K12" s="26"/>
      <c r="L12" s="27"/>
      <c r="M12" s="28"/>
      <c r="N12" s="27"/>
      <c r="O12" s="28"/>
      <c r="P12" s="27"/>
      <c r="Q12" s="29">
        <f t="shared" si="3"/>
        <v>0</v>
      </c>
      <c r="R12" s="30">
        <f t="shared" si="4"/>
        <v>0</v>
      </c>
    </row>
    <row r="13" spans="1:18" ht="15" hidden="1" customHeight="1" x14ac:dyDescent="0.25">
      <c r="A13" s="194"/>
      <c r="B13" s="98" t="s">
        <v>58</v>
      </c>
      <c r="C13" s="11">
        <f>VLOOKUP(B13,'Data &amp; Table'!A9:G65,2,FALSE)</f>
        <v>1886316</v>
      </c>
      <c r="D13" s="11" t="str">
        <f>VLOOKUP(B13,Table1[],3,FALSE)</f>
        <v>6/28 ct</v>
      </c>
      <c r="E13" s="12" t="s">
        <v>22</v>
      </c>
      <c r="F13" s="23">
        <f t="shared" si="5"/>
        <v>0.10327380952380953</v>
      </c>
      <c r="G13" s="14">
        <f>VLOOKUP(B13,Table1[],5,FALSE)</f>
        <v>168</v>
      </c>
      <c r="H13" s="15">
        <f>VLOOKUP(B13,Table1[],4,FALSE)</f>
        <v>17.350000000000001</v>
      </c>
      <c r="I13" s="24"/>
      <c r="J13" s="25"/>
      <c r="K13" s="26"/>
      <c r="L13" s="27"/>
      <c r="M13" s="28"/>
      <c r="N13" s="27"/>
      <c r="O13" s="28"/>
      <c r="P13" s="27"/>
      <c r="Q13" s="29">
        <f t="shared" si="3"/>
        <v>0</v>
      </c>
      <c r="R13" s="30">
        <f t="shared" si="4"/>
        <v>0</v>
      </c>
    </row>
    <row r="14" spans="1:18" ht="15" customHeight="1" x14ac:dyDescent="0.25">
      <c r="A14" s="194"/>
      <c r="B14" s="98" t="s">
        <v>59</v>
      </c>
      <c r="C14" s="11">
        <f>VLOOKUP(B14,'Data &amp; Table'!A10:G66,2,FALSE)</f>
        <v>4716920</v>
      </c>
      <c r="D14" s="11" t="str">
        <f>VLOOKUP(B14,Table1[],3,FALSE)</f>
        <v>6/28 ct</v>
      </c>
      <c r="E14" s="12" t="s">
        <v>22</v>
      </c>
      <c r="F14" s="23">
        <f t="shared" si="5"/>
        <v>0.10886904761904762</v>
      </c>
      <c r="G14" s="14">
        <f>VLOOKUP(B14,Table1[],5,FALSE)</f>
        <v>168</v>
      </c>
      <c r="H14" s="15">
        <f>VLOOKUP(B14,Table1[],4,FALSE)</f>
        <v>18.29</v>
      </c>
      <c r="I14" s="24">
        <v>5</v>
      </c>
      <c r="J14" s="25"/>
      <c r="K14" s="26"/>
      <c r="L14" s="27"/>
      <c r="M14" s="28"/>
      <c r="N14" s="27"/>
      <c r="O14" s="28"/>
      <c r="P14" s="27"/>
      <c r="Q14" s="29">
        <f t="shared" si="3"/>
        <v>0</v>
      </c>
      <c r="R14" s="30">
        <f t="shared" si="4"/>
        <v>0</v>
      </c>
    </row>
    <row r="15" spans="1:18" ht="15" customHeight="1" thickBot="1" x14ac:dyDescent="0.3">
      <c r="A15" s="194"/>
      <c r="B15" s="98" t="s">
        <v>72</v>
      </c>
      <c r="C15" s="11">
        <f>VLOOKUP(B15,'Data &amp; Table'!A11:G67,2,FALSE)</f>
        <v>4046330</v>
      </c>
      <c r="D15" s="11" t="str">
        <f>VLOOKUP(B15,Table1[],3,FALSE)</f>
        <v>1000 ct</v>
      </c>
      <c r="E15" s="12" t="s">
        <v>22</v>
      </c>
      <c r="F15" s="23">
        <f t="shared" si="5"/>
        <v>3.8869999999999995E-2</v>
      </c>
      <c r="G15" s="14">
        <f>VLOOKUP(B15,Table1[],5,FALSE)</f>
        <v>1000</v>
      </c>
      <c r="H15" s="15">
        <f>VLOOKUP(B15,Table1[],4,FALSE)</f>
        <v>38.869999999999997</v>
      </c>
      <c r="I15" s="24">
        <v>10</v>
      </c>
      <c r="J15" s="25"/>
      <c r="K15" s="26"/>
      <c r="L15" s="27"/>
      <c r="M15" s="28"/>
      <c r="N15" s="27"/>
      <c r="O15" s="28"/>
      <c r="P15" s="27"/>
      <c r="Q15" s="29">
        <f t="shared" si="3"/>
        <v>0</v>
      </c>
      <c r="R15" s="30">
        <f t="shared" si="4"/>
        <v>0</v>
      </c>
    </row>
    <row r="16" spans="1:18" ht="15" customHeight="1" thickBot="1" x14ac:dyDescent="0.3">
      <c r="A16" s="194"/>
      <c r="B16" s="224" t="s">
        <v>13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9"/>
      <c r="R16" s="38"/>
    </row>
    <row r="17" spans="1:18" ht="15" hidden="1" customHeight="1" x14ac:dyDescent="0.25">
      <c r="A17" s="194"/>
      <c r="B17" s="79" t="s">
        <v>54</v>
      </c>
      <c r="C17" s="39">
        <f>VLOOKUP(B17,'Data &amp; Table'!A3:G59,2,FALSE)</f>
        <v>7913403</v>
      </c>
      <c r="D17" s="11" t="str">
        <f>VLOOKUP(B17,Table1[],3,FALSE)</f>
        <v>8/10 ct</v>
      </c>
      <c r="E17" s="39" t="s">
        <v>22</v>
      </c>
      <c r="F17" s="13">
        <f>SUM(H17/G17)</f>
        <v>6.3312499999999998</v>
      </c>
      <c r="G17" s="40">
        <f>VLOOKUP(B17,Table1[],5,FALSE)</f>
        <v>8</v>
      </c>
      <c r="H17" s="41">
        <f>VLOOKUP(B17,Table1[],4,FALSE)</f>
        <v>50.65</v>
      </c>
      <c r="I17" s="42"/>
      <c r="J17" s="17"/>
      <c r="K17" s="43"/>
      <c r="L17" s="19"/>
      <c r="M17" s="44"/>
      <c r="N17" s="19"/>
      <c r="O17" s="44"/>
      <c r="P17" s="19"/>
      <c r="Q17" s="29">
        <f t="shared" ref="Q17:Q19" si="6">SUM(J17:P17)</f>
        <v>0</v>
      </c>
      <c r="R17" s="22">
        <f t="shared" ref="R17:R20" si="7">SUM(Q17*F17)</f>
        <v>0</v>
      </c>
    </row>
    <row r="18" spans="1:18" ht="15" customHeight="1" thickBot="1" x14ac:dyDescent="0.3">
      <c r="A18" s="194"/>
      <c r="B18" s="79" t="s">
        <v>53</v>
      </c>
      <c r="C18" s="39">
        <f>VLOOKUP(B18,'Data &amp; Table'!A4:G60,2,FALSE)</f>
        <v>7887268</v>
      </c>
      <c r="D18" s="11" t="str">
        <f>VLOOKUP(B18,Table1[],3,FALSE)</f>
        <v>16/10 ct</v>
      </c>
      <c r="E18" s="39" t="s">
        <v>22</v>
      </c>
      <c r="F18" s="23">
        <f t="shared" ref="F18:F20" si="8">SUM(H18/G18)</f>
        <v>5.3875000000000002</v>
      </c>
      <c r="G18" s="40">
        <f>VLOOKUP(B18,Table1[],5,FALSE)</f>
        <v>16</v>
      </c>
      <c r="H18" s="41">
        <f>VLOOKUP(B18,Table1[],4,FALSE)</f>
        <v>86.2</v>
      </c>
      <c r="I18" s="45" t="s">
        <v>160</v>
      </c>
      <c r="J18" s="25"/>
      <c r="K18" s="46"/>
      <c r="L18" s="27"/>
      <c r="M18" s="47"/>
      <c r="N18" s="27"/>
      <c r="O18" s="47"/>
      <c r="P18" s="27"/>
      <c r="Q18" s="29">
        <f t="shared" si="6"/>
        <v>0</v>
      </c>
      <c r="R18" s="30">
        <f t="shared" si="7"/>
        <v>0</v>
      </c>
    </row>
    <row r="19" spans="1:18" ht="15" hidden="1" customHeight="1" x14ac:dyDescent="0.25">
      <c r="A19" s="194"/>
      <c r="B19" s="79" t="s">
        <v>77</v>
      </c>
      <c r="C19" s="39">
        <f>VLOOKUP(B19,'Data &amp; Table'!A5:G61,2,FALSE)</f>
        <v>2216045</v>
      </c>
      <c r="D19" s="11" t="str">
        <f>VLOOKUP(B19,Table1[],3,FALSE)</f>
        <v>2 ct</v>
      </c>
      <c r="E19" s="39" t="s">
        <v>22</v>
      </c>
      <c r="F19" s="23">
        <f t="shared" si="8"/>
        <v>34.340000000000003</v>
      </c>
      <c r="G19" s="40">
        <f>VLOOKUP(B19,Table1[],5,FALSE)</f>
        <v>2</v>
      </c>
      <c r="H19" s="41">
        <f>VLOOKUP(B19,Table1[],4,FALSE)</f>
        <v>68.680000000000007</v>
      </c>
      <c r="I19" s="45"/>
      <c r="J19" s="25"/>
      <c r="K19" s="46"/>
      <c r="L19" s="27"/>
      <c r="M19" s="47"/>
      <c r="N19" s="27"/>
      <c r="O19" s="47"/>
      <c r="P19" s="27"/>
      <c r="Q19" s="29">
        <f t="shared" si="6"/>
        <v>0</v>
      </c>
      <c r="R19" s="30">
        <f t="shared" si="7"/>
        <v>0</v>
      </c>
    </row>
    <row r="20" spans="1:18" ht="15" hidden="1" customHeight="1" thickBot="1" x14ac:dyDescent="0.3">
      <c r="A20" s="194"/>
      <c r="B20" s="79" t="s">
        <v>78</v>
      </c>
      <c r="C20" s="39">
        <f>VLOOKUP(B20,'Data &amp; Table'!A6:G62,2,FALSE)</f>
        <v>2843104</v>
      </c>
      <c r="D20" s="11" t="str">
        <f>VLOOKUP(B20,Table1[],3,FALSE)</f>
        <v>2 ct</v>
      </c>
      <c r="E20" s="39" t="s">
        <v>22</v>
      </c>
      <c r="F20" s="23">
        <f t="shared" si="8"/>
        <v>34.93</v>
      </c>
      <c r="G20" s="40">
        <f>VLOOKUP(B20,Table1[],5,FALSE)</f>
        <v>2</v>
      </c>
      <c r="H20" s="41">
        <f>VLOOKUP(B20,Table1[],4,FALSE)</f>
        <v>69.86</v>
      </c>
      <c r="I20" s="45"/>
      <c r="J20" s="25"/>
      <c r="K20" s="46"/>
      <c r="L20" s="27"/>
      <c r="M20" s="47"/>
      <c r="N20" s="27"/>
      <c r="O20" s="47"/>
      <c r="P20" s="27"/>
      <c r="Q20" s="29">
        <f t="shared" ref="Q20:Q45" si="9">SUM(J20:P20)</f>
        <v>0</v>
      </c>
      <c r="R20" s="30">
        <f t="shared" si="7"/>
        <v>0</v>
      </c>
    </row>
    <row r="21" spans="1:18" ht="15" customHeight="1" thickBot="1" x14ac:dyDescent="0.3">
      <c r="A21" s="194"/>
      <c r="B21" s="224" t="s">
        <v>79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9"/>
      <c r="R21" s="38"/>
    </row>
    <row r="22" spans="1:18" ht="15" customHeight="1" x14ac:dyDescent="0.25">
      <c r="A22" s="194"/>
      <c r="B22" s="99" t="s">
        <v>62</v>
      </c>
      <c r="C22" s="50">
        <f>VLOOKUP(B22,'Data &amp; Table'!A3:G59,2,FALSE)</f>
        <v>7076126</v>
      </c>
      <c r="D22" s="93" t="str">
        <f>VLOOKUP(B22,Table1[],3,FALSE)</f>
        <v>72/4 oz</v>
      </c>
      <c r="E22" s="50" t="s">
        <v>22</v>
      </c>
      <c r="F22" s="51">
        <f>SUM(H22/G22)</f>
        <v>0.28611111111111115</v>
      </c>
      <c r="G22" s="52">
        <f>VLOOKUP(B22,Table1[],5,FALSE)</f>
        <v>72</v>
      </c>
      <c r="H22" s="53">
        <f>VLOOKUP(B22,Table1[],4,FALSE)</f>
        <v>20.6</v>
      </c>
      <c r="I22" s="42">
        <v>5</v>
      </c>
      <c r="J22" s="19"/>
      <c r="K22" s="44"/>
      <c r="L22" s="19"/>
      <c r="M22" s="44"/>
      <c r="N22" s="19"/>
      <c r="O22" s="44"/>
      <c r="P22" s="19"/>
      <c r="Q22" s="21">
        <f t="shared" si="9"/>
        <v>0</v>
      </c>
      <c r="R22" s="22">
        <f t="shared" ref="R22:R30" si="10">SUM(Q22*F22)</f>
        <v>0</v>
      </c>
    </row>
    <row r="23" spans="1:18" ht="15" customHeight="1" x14ac:dyDescent="0.25">
      <c r="A23" s="194"/>
      <c r="B23" s="100" t="s">
        <v>26</v>
      </c>
      <c r="C23" s="50">
        <f>VLOOKUP(B23,'Data &amp; Table'!A4:G60,2,FALSE)</f>
        <v>0</v>
      </c>
      <c r="D23" s="93" t="str">
        <f>VLOOKUP(B23,Table1[],3,FALSE)</f>
        <v>1 ea</v>
      </c>
      <c r="E23" s="50" t="s">
        <v>22</v>
      </c>
      <c r="F23" s="54">
        <f t="shared" ref="F23:F30" si="11">SUM(H23/G23)</f>
        <v>2.31</v>
      </c>
      <c r="G23" s="52">
        <f>VLOOKUP(B23,Table1[],5,FALSE)</f>
        <v>1</v>
      </c>
      <c r="H23" s="53">
        <f>VLOOKUP(B23,Table1[],4,FALSE)</f>
        <v>2.31</v>
      </c>
      <c r="I23" s="45">
        <v>9</v>
      </c>
      <c r="J23" s="27"/>
      <c r="K23" s="47"/>
      <c r="L23" s="27"/>
      <c r="M23" s="47"/>
      <c r="N23" s="27"/>
      <c r="O23" s="47"/>
      <c r="P23" s="27"/>
      <c r="Q23" s="29">
        <f t="shared" si="9"/>
        <v>0</v>
      </c>
      <c r="R23" s="30">
        <f t="shared" si="10"/>
        <v>0</v>
      </c>
    </row>
    <row r="24" spans="1:18" ht="15" hidden="1" customHeight="1" x14ac:dyDescent="0.25">
      <c r="A24" s="194"/>
      <c r="B24" s="97" t="s">
        <v>36</v>
      </c>
      <c r="C24" s="50">
        <f>VLOOKUP(B24,'Data &amp; Table'!A5:G61,2,FALSE)</f>
        <v>3412410</v>
      </c>
      <c r="D24" s="93" t="str">
        <f>VLOOKUP(B24,Table1[],3,FALSE)</f>
        <v>48 ct</v>
      </c>
      <c r="E24" s="50" t="s">
        <v>22</v>
      </c>
      <c r="F24" s="54">
        <f t="shared" si="11"/>
        <v>0.32645833333333335</v>
      </c>
      <c r="G24" s="52">
        <f>VLOOKUP(B24,Table1[],5,FALSE)</f>
        <v>48</v>
      </c>
      <c r="H24" s="53">
        <f>VLOOKUP(B24,Table1[],4,FALSE)</f>
        <v>15.67</v>
      </c>
      <c r="I24" s="45"/>
      <c r="J24" s="27"/>
      <c r="K24" s="47"/>
      <c r="L24" s="27"/>
      <c r="M24" s="47"/>
      <c r="N24" s="27"/>
      <c r="O24" s="47"/>
      <c r="P24" s="27"/>
      <c r="Q24" s="29">
        <f t="shared" si="9"/>
        <v>0</v>
      </c>
      <c r="R24" s="30">
        <f t="shared" si="10"/>
        <v>0</v>
      </c>
    </row>
    <row r="25" spans="1:18" ht="15" customHeight="1" x14ac:dyDescent="0.25">
      <c r="A25" s="194"/>
      <c r="B25" s="101" t="s">
        <v>68</v>
      </c>
      <c r="C25" s="50">
        <f>VLOOKUP(B25,'Data &amp; Table'!A6:G62,2,FALSE)</f>
        <v>6216725</v>
      </c>
      <c r="D25" s="93" t="str">
        <f>VLOOKUP(B25,Table1[],3,FALSE)</f>
        <v>48 ct</v>
      </c>
      <c r="E25" s="50" t="s">
        <v>22</v>
      </c>
      <c r="F25" s="54">
        <f t="shared" si="11"/>
        <v>0.36791666666666667</v>
      </c>
      <c r="G25" s="52">
        <f>VLOOKUP(B25,Table1[],5,FALSE)</f>
        <v>48</v>
      </c>
      <c r="H25" s="53">
        <f>VLOOKUP(B25,Table1[],4,FALSE)</f>
        <v>17.66</v>
      </c>
      <c r="I25" s="45">
        <v>5</v>
      </c>
      <c r="J25" s="27"/>
      <c r="K25" s="47"/>
      <c r="L25" s="27"/>
      <c r="M25" s="47"/>
      <c r="N25" s="27"/>
      <c r="O25" s="47"/>
      <c r="P25" s="27"/>
      <c r="Q25" s="29">
        <f t="shared" si="9"/>
        <v>0</v>
      </c>
      <c r="R25" s="30">
        <f t="shared" si="10"/>
        <v>0</v>
      </c>
    </row>
    <row r="26" spans="1:18" ht="15" customHeight="1" x14ac:dyDescent="0.25">
      <c r="A26" s="194"/>
      <c r="B26" s="101" t="s">
        <v>70</v>
      </c>
      <c r="C26" s="50">
        <f>VLOOKUP(B26,'Data &amp; Table'!A7:G63,2,FALSE)</f>
        <v>6216709</v>
      </c>
      <c r="D26" s="93" t="str">
        <f>VLOOKUP(B26,Table1[],3,FALSE)</f>
        <v>48 ct</v>
      </c>
      <c r="E26" s="50" t="s">
        <v>22</v>
      </c>
      <c r="F26" s="54">
        <f t="shared" si="11"/>
        <v>0.36791666666666667</v>
      </c>
      <c r="G26" s="52">
        <f>VLOOKUP(B26,Table1[],5,FALSE)</f>
        <v>48</v>
      </c>
      <c r="H26" s="53">
        <f>VLOOKUP(B26,Table1[],4,FALSE)</f>
        <v>17.66</v>
      </c>
      <c r="I26" s="45">
        <v>5</v>
      </c>
      <c r="J26" s="27"/>
      <c r="K26" s="47"/>
      <c r="L26" s="27"/>
      <c r="M26" s="47"/>
      <c r="N26" s="27"/>
      <c r="O26" s="47"/>
      <c r="P26" s="27"/>
      <c r="Q26" s="29">
        <f t="shared" si="9"/>
        <v>0</v>
      </c>
      <c r="R26" s="30">
        <f t="shared" si="10"/>
        <v>0</v>
      </c>
    </row>
    <row r="27" spans="1:18" ht="15" hidden="1" customHeight="1" x14ac:dyDescent="0.25">
      <c r="A27" s="194"/>
      <c r="B27" s="101" t="s">
        <v>69</v>
      </c>
      <c r="C27" s="50">
        <f>VLOOKUP(B27,'Data &amp; Table'!A8:G64,2,FALSE)</f>
        <v>0</v>
      </c>
      <c r="D27" s="93">
        <f>VLOOKUP(B27,Table1[],3,FALSE)</f>
        <v>0</v>
      </c>
      <c r="E27" s="50" t="s">
        <v>22</v>
      </c>
      <c r="F27" s="54">
        <f t="shared" si="11"/>
        <v>0.19</v>
      </c>
      <c r="G27" s="52">
        <f>VLOOKUP(B27,Table1[],5,FALSE)</f>
        <v>1</v>
      </c>
      <c r="H27" s="53">
        <f>VLOOKUP(B27,Table1[],4,FALSE)</f>
        <v>0.19</v>
      </c>
      <c r="I27" s="45"/>
      <c r="J27" s="27"/>
      <c r="K27" s="47"/>
      <c r="L27" s="27"/>
      <c r="M27" s="47"/>
      <c r="N27" s="27"/>
      <c r="O27" s="47"/>
      <c r="P27" s="27"/>
      <c r="Q27" s="29">
        <f t="shared" si="9"/>
        <v>0</v>
      </c>
      <c r="R27" s="30">
        <f t="shared" si="10"/>
        <v>0</v>
      </c>
    </row>
    <row r="28" spans="1:18" ht="15" hidden="1" customHeight="1" x14ac:dyDescent="0.25">
      <c r="A28" s="194"/>
      <c r="B28" s="102" t="s">
        <v>43</v>
      </c>
      <c r="C28" s="50">
        <f>VLOOKUP(B28,'Data &amp; Table'!A9:G65,2,FALSE)</f>
        <v>1666163</v>
      </c>
      <c r="D28" s="93" t="str">
        <f>VLOOKUP(B28,Table1[],3,FALSE)</f>
        <v>48 ct</v>
      </c>
      <c r="E28" s="50" t="s">
        <v>22</v>
      </c>
      <c r="F28" s="54">
        <f t="shared" si="11"/>
        <v>0.31708333333333333</v>
      </c>
      <c r="G28" s="52">
        <f>VLOOKUP(B28,Table1[],5,FALSE)</f>
        <v>48</v>
      </c>
      <c r="H28" s="53">
        <f>VLOOKUP(B28,Table1[],4,FALSE)</f>
        <v>15.22</v>
      </c>
      <c r="I28" s="45"/>
      <c r="J28" s="27"/>
      <c r="K28" s="47"/>
      <c r="L28" s="27"/>
      <c r="M28" s="47"/>
      <c r="N28" s="27"/>
      <c r="O28" s="47"/>
      <c r="P28" s="27"/>
      <c r="Q28" s="29">
        <f t="shared" si="9"/>
        <v>0</v>
      </c>
      <c r="R28" s="30">
        <f t="shared" si="10"/>
        <v>0</v>
      </c>
    </row>
    <row r="29" spans="1:18" ht="15" hidden="1" customHeight="1" x14ac:dyDescent="0.25">
      <c r="A29" s="194"/>
      <c r="B29" s="101" t="s">
        <v>47</v>
      </c>
      <c r="C29" s="50">
        <f>VLOOKUP(B29,'Data &amp; Table'!A10:G66,2,FALSE)</f>
        <v>0</v>
      </c>
      <c r="D29" s="93">
        <f>VLOOKUP(B29,Table1[],3,FALSE)</f>
        <v>0</v>
      </c>
      <c r="E29" s="50" t="s">
        <v>22</v>
      </c>
      <c r="F29" s="54">
        <f t="shared" si="11"/>
        <v>0.8</v>
      </c>
      <c r="G29" s="52">
        <f>VLOOKUP(B29,Table1[],5,FALSE)</f>
        <v>1</v>
      </c>
      <c r="H29" s="53">
        <f>VLOOKUP(B29,Table1[],4,FALSE)</f>
        <v>0.8</v>
      </c>
      <c r="I29" s="45"/>
      <c r="J29" s="27"/>
      <c r="K29" s="47"/>
      <c r="L29" s="27"/>
      <c r="M29" s="47"/>
      <c r="N29" s="27"/>
      <c r="O29" s="47"/>
      <c r="P29" s="27"/>
      <c r="Q29" s="29">
        <f t="shared" si="9"/>
        <v>0</v>
      </c>
      <c r="R29" s="30">
        <f t="shared" si="10"/>
        <v>0</v>
      </c>
    </row>
    <row r="30" spans="1:18" ht="15" customHeight="1" thickBot="1" x14ac:dyDescent="0.3">
      <c r="A30" s="194"/>
      <c r="B30" s="102" t="s">
        <v>48</v>
      </c>
      <c r="C30" s="50">
        <f>VLOOKUP(B30,'Data &amp; Table'!A11:G67,2,FALSE)</f>
        <v>8759060</v>
      </c>
      <c r="D30" s="93" t="str">
        <f>VLOOKUP(B30,Table1[],3,FALSE)</f>
        <v>48 ct</v>
      </c>
      <c r="E30" s="50" t="s">
        <v>22</v>
      </c>
      <c r="F30" s="54">
        <f t="shared" si="11"/>
        <v>0.30437500000000001</v>
      </c>
      <c r="G30" s="52">
        <f>VLOOKUP(B30,Table1[],5,FALSE)</f>
        <v>48</v>
      </c>
      <c r="H30" s="53">
        <f>VLOOKUP(B30,Table1[],4,FALSE)</f>
        <v>14.61</v>
      </c>
      <c r="I30" s="45">
        <v>10</v>
      </c>
      <c r="J30" s="27"/>
      <c r="K30" s="47"/>
      <c r="L30" s="27"/>
      <c r="M30" s="47"/>
      <c r="N30" s="27"/>
      <c r="O30" s="47"/>
      <c r="P30" s="27"/>
      <c r="Q30" s="29">
        <f t="shared" si="9"/>
        <v>0</v>
      </c>
      <c r="R30" s="30">
        <f t="shared" si="10"/>
        <v>0</v>
      </c>
    </row>
    <row r="31" spans="1:18" ht="15" customHeight="1" thickBot="1" x14ac:dyDescent="0.3">
      <c r="A31" s="194"/>
      <c r="B31" s="224" t="s">
        <v>14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9"/>
      <c r="R31" s="38"/>
    </row>
    <row r="32" spans="1:18" ht="15" hidden="1" customHeight="1" x14ac:dyDescent="0.25">
      <c r="A32" s="194"/>
      <c r="B32" s="102" t="s">
        <v>75</v>
      </c>
      <c r="C32" s="50">
        <f>VLOOKUP(B32,Table1[],2,FALSE)</f>
        <v>8328668</v>
      </c>
      <c r="D32" s="93" t="str">
        <f>VLOOKUP(B32,Table1[],3,FALSE)</f>
        <v>384 ct</v>
      </c>
      <c r="E32" s="50" t="s">
        <v>22</v>
      </c>
      <c r="F32" s="51">
        <f>SUM(H32/G32)</f>
        <v>3.3385416666666667E-2</v>
      </c>
      <c r="G32" s="56">
        <f>VLOOKUP(B32,Table1[],5,FALSE)</f>
        <v>384</v>
      </c>
      <c r="H32" s="53">
        <f>VLOOKUP(B32,Table1[],4,FALSE)</f>
        <v>12.82</v>
      </c>
      <c r="I32" s="42"/>
      <c r="J32" s="19"/>
      <c r="K32" s="44"/>
      <c r="L32" s="19"/>
      <c r="M32" s="44"/>
      <c r="N32" s="19"/>
      <c r="O32" s="44"/>
      <c r="P32" s="19"/>
      <c r="Q32" s="21">
        <f t="shared" si="9"/>
        <v>0</v>
      </c>
      <c r="R32" s="22">
        <f>SUM(Q32*F32)</f>
        <v>0</v>
      </c>
    </row>
    <row r="33" spans="1:18" ht="15" hidden="1" customHeight="1" x14ac:dyDescent="0.25">
      <c r="A33" s="194"/>
      <c r="B33" s="102" t="s">
        <v>65</v>
      </c>
      <c r="C33" s="50">
        <f>VLOOKUP(B33,Table1[],2,FALSE)</f>
        <v>4053468</v>
      </c>
      <c r="D33" s="93" t="str">
        <f>VLOOKUP(B33,Table1[],3,FALSE)</f>
        <v>20/50 ct</v>
      </c>
      <c r="E33" s="50" t="s">
        <v>22</v>
      </c>
      <c r="F33" s="54">
        <f t="shared" ref="F33:F45" si="12">SUM(H33/G33)</f>
        <v>4.0600000000000004E-2</v>
      </c>
      <c r="G33" s="56">
        <f>VLOOKUP(B33,Table1[],5,FALSE)</f>
        <v>1000</v>
      </c>
      <c r="H33" s="53">
        <f>VLOOKUP(B33,Table1[],4,FALSE)</f>
        <v>40.6</v>
      </c>
      <c r="I33" s="45"/>
      <c r="J33" s="27"/>
      <c r="K33" s="47"/>
      <c r="L33" s="27"/>
      <c r="M33" s="47"/>
      <c r="N33" s="27"/>
      <c r="O33" s="47"/>
      <c r="P33" s="27"/>
      <c r="Q33" s="29">
        <f t="shared" si="9"/>
        <v>0</v>
      </c>
      <c r="R33" s="30">
        <f t="shared" ref="R33:R45" si="13">SUM(Q33*F33)</f>
        <v>0</v>
      </c>
    </row>
    <row r="34" spans="1:18" ht="15" hidden="1" customHeight="1" x14ac:dyDescent="0.25">
      <c r="A34" s="194"/>
      <c r="B34" s="102" t="s">
        <v>50</v>
      </c>
      <c r="C34" s="50">
        <f>VLOOKUP(B34,Table1[],2,FALSE)</f>
        <v>4695292</v>
      </c>
      <c r="D34" s="93" t="str">
        <f>VLOOKUP(B34,Table1[],3,FALSE)</f>
        <v>6/50 ct</v>
      </c>
      <c r="E34" s="50" t="s">
        <v>22</v>
      </c>
      <c r="F34" s="54">
        <f t="shared" si="12"/>
        <v>9.5966666666666658E-2</v>
      </c>
      <c r="G34" s="56">
        <f>VLOOKUP(B34,Table1[],5,FALSE)</f>
        <v>300</v>
      </c>
      <c r="H34" s="53">
        <f>VLOOKUP(B34,Table1[],4,FALSE)</f>
        <v>28.79</v>
      </c>
      <c r="I34" s="45"/>
      <c r="J34" s="27"/>
      <c r="K34" s="47"/>
      <c r="L34" s="27"/>
      <c r="M34" s="47"/>
      <c r="N34" s="27"/>
      <c r="O34" s="47"/>
      <c r="P34" s="27"/>
      <c r="Q34" s="29">
        <f t="shared" si="9"/>
        <v>0</v>
      </c>
      <c r="R34" s="30">
        <f t="shared" si="13"/>
        <v>0</v>
      </c>
    </row>
    <row r="35" spans="1:18" ht="15" hidden="1" customHeight="1" x14ac:dyDescent="0.25">
      <c r="A35" s="194"/>
      <c r="B35" s="102" t="s">
        <v>60</v>
      </c>
      <c r="C35" s="50">
        <f>VLOOKUP(B35,Table1[],2,FALSE)</f>
        <v>6937445</v>
      </c>
      <c r="D35" s="93" t="str">
        <f>VLOOKUP(B35,Table1[],3,FALSE)</f>
        <v>200 ct</v>
      </c>
      <c r="E35" s="50" t="s">
        <v>22</v>
      </c>
      <c r="F35" s="54">
        <f t="shared" si="12"/>
        <v>7.4400000000000008E-2</v>
      </c>
      <c r="G35" s="56">
        <f>VLOOKUP(B35,Table1[],5,FALSE)</f>
        <v>200</v>
      </c>
      <c r="H35" s="53">
        <f>VLOOKUP(B35,Table1[],4,FALSE)</f>
        <v>14.88</v>
      </c>
      <c r="I35" s="45"/>
      <c r="J35" s="27"/>
      <c r="K35" s="47"/>
      <c r="L35" s="27"/>
      <c r="M35" s="47"/>
      <c r="N35" s="27"/>
      <c r="O35" s="47"/>
      <c r="P35" s="27"/>
      <c r="Q35" s="29">
        <f t="shared" si="9"/>
        <v>0</v>
      </c>
      <c r="R35" s="30">
        <f t="shared" si="13"/>
        <v>0</v>
      </c>
    </row>
    <row r="36" spans="1:18" ht="15" hidden="1" customHeight="1" x14ac:dyDescent="0.25">
      <c r="A36" s="194"/>
      <c r="B36" s="102" t="s">
        <v>61</v>
      </c>
      <c r="C36" s="50">
        <f>VLOOKUP(B36,Table1[],2,FALSE)</f>
        <v>4136768</v>
      </c>
      <c r="D36" s="93" t="str">
        <f>VLOOKUP(B36,Table1[],3,FALSE)</f>
        <v>1000 ct</v>
      </c>
      <c r="E36" s="50" t="s">
        <v>22</v>
      </c>
      <c r="F36" s="54">
        <f t="shared" si="12"/>
        <v>2.3809999999999998E-2</v>
      </c>
      <c r="G36" s="56">
        <f>VLOOKUP(B36,Table1[],5,FALSE)</f>
        <v>1000</v>
      </c>
      <c r="H36" s="53">
        <f>VLOOKUP(B36,Table1[],4,FALSE)</f>
        <v>23.81</v>
      </c>
      <c r="I36" s="45"/>
      <c r="J36" s="27"/>
      <c r="K36" s="47"/>
      <c r="L36" s="27"/>
      <c r="M36" s="47"/>
      <c r="N36" s="27"/>
      <c r="O36" s="47"/>
      <c r="P36" s="27"/>
      <c r="Q36" s="29">
        <f t="shared" si="9"/>
        <v>0</v>
      </c>
      <c r="R36" s="30">
        <f t="shared" si="13"/>
        <v>0</v>
      </c>
    </row>
    <row r="37" spans="1:18" ht="15" hidden="1" customHeight="1" x14ac:dyDescent="0.25">
      <c r="A37" s="194"/>
      <c r="B37" s="102" t="s">
        <v>80</v>
      </c>
      <c r="C37" s="50">
        <f>VLOOKUP(B37,Table1[],2,FALSE)</f>
        <v>7087133</v>
      </c>
      <c r="D37" s="93" t="str">
        <f>VLOOKUP(B37,Table1[],3,FALSE)</f>
        <v>200 ct</v>
      </c>
      <c r="E37" s="50" t="s">
        <v>22</v>
      </c>
      <c r="F37" s="54">
        <f t="shared" si="12"/>
        <v>0.17019999999999999</v>
      </c>
      <c r="G37" s="56">
        <f>VLOOKUP(B37,Table1[],5,FALSE)</f>
        <v>200</v>
      </c>
      <c r="H37" s="53">
        <f>VLOOKUP(B37,Table1[],4,FALSE)</f>
        <v>34.04</v>
      </c>
      <c r="I37" s="45"/>
      <c r="J37" s="27"/>
      <c r="K37" s="47"/>
      <c r="L37" s="27"/>
      <c r="M37" s="47"/>
      <c r="N37" s="27"/>
      <c r="O37" s="47"/>
      <c r="P37" s="27"/>
      <c r="Q37" s="29">
        <f t="shared" si="9"/>
        <v>0</v>
      </c>
      <c r="R37" s="30">
        <f t="shared" si="13"/>
        <v>0</v>
      </c>
    </row>
    <row r="38" spans="1:18" ht="15" customHeight="1" x14ac:dyDescent="0.25">
      <c r="A38" s="194"/>
      <c r="B38" s="102" t="s">
        <v>81</v>
      </c>
      <c r="C38" s="50">
        <f>VLOOKUP(B38,Table1[],2,FALSE)</f>
        <v>4879710</v>
      </c>
      <c r="D38" s="93" t="str">
        <f>VLOOKUP(B38,Table1[],3,FALSE)</f>
        <v>2000 ct</v>
      </c>
      <c r="E38" s="50" t="s">
        <v>22</v>
      </c>
      <c r="F38" s="54">
        <f t="shared" si="12"/>
        <v>6.13E-3</v>
      </c>
      <c r="G38" s="56">
        <f>VLOOKUP(B38,Table1[],5,FALSE)</f>
        <v>2000</v>
      </c>
      <c r="H38" s="53">
        <f>VLOOKUP(B38,Table1[],4,FALSE)</f>
        <v>12.26</v>
      </c>
      <c r="I38" s="45">
        <v>20</v>
      </c>
      <c r="J38" s="27"/>
      <c r="K38" s="47"/>
      <c r="L38" s="27"/>
      <c r="M38" s="47"/>
      <c r="N38" s="27"/>
      <c r="O38" s="47"/>
      <c r="P38" s="27"/>
      <c r="Q38" s="29">
        <f t="shared" si="9"/>
        <v>0</v>
      </c>
      <c r="R38" s="30">
        <f t="shared" si="13"/>
        <v>0</v>
      </c>
    </row>
    <row r="39" spans="1:18" ht="15" hidden="1" customHeight="1" x14ac:dyDescent="0.25">
      <c r="A39" s="194"/>
      <c r="B39" s="102" t="s">
        <v>82</v>
      </c>
      <c r="C39" s="50">
        <f>VLOOKUP(B39,Table1[],2,FALSE)</f>
        <v>6735138</v>
      </c>
      <c r="D39" s="93" t="str">
        <f>VLOOKUP(B39,Table1[],3,FALSE)</f>
        <v>200 ct</v>
      </c>
      <c r="E39" s="50" t="s">
        <v>22</v>
      </c>
      <c r="F39" s="54">
        <f t="shared" si="12"/>
        <v>6.9749999999999993E-2</v>
      </c>
      <c r="G39" s="56">
        <f>VLOOKUP(B39,Table1[],5,FALSE)</f>
        <v>200</v>
      </c>
      <c r="H39" s="53">
        <f>VLOOKUP(B39,Table1[],4,FALSE)</f>
        <v>13.95</v>
      </c>
      <c r="I39" s="45"/>
      <c r="J39" s="27"/>
      <c r="K39" s="47"/>
      <c r="L39" s="27"/>
      <c r="M39" s="47"/>
      <c r="N39" s="27"/>
      <c r="O39" s="47"/>
      <c r="P39" s="27"/>
      <c r="Q39" s="29">
        <f t="shared" si="9"/>
        <v>0</v>
      </c>
      <c r="R39" s="30">
        <f t="shared" si="13"/>
        <v>0</v>
      </c>
    </row>
    <row r="40" spans="1:18" ht="15" hidden="1" customHeight="1" x14ac:dyDescent="0.25">
      <c r="A40" s="194"/>
      <c r="B40" s="102" t="s">
        <v>83</v>
      </c>
      <c r="C40" s="50">
        <f>VLOOKUP(B40,Table1[],2,FALSE)</f>
        <v>6631347</v>
      </c>
      <c r="D40" s="93" t="str">
        <f>VLOOKUP(B40,Table1[],3,FALSE)</f>
        <v>600 ct</v>
      </c>
      <c r="E40" s="50" t="s">
        <v>22</v>
      </c>
      <c r="F40" s="54">
        <f t="shared" si="12"/>
        <v>3.3849999999999998E-2</v>
      </c>
      <c r="G40" s="56">
        <f>VLOOKUP(B40,Table1[],5,FALSE)</f>
        <v>600</v>
      </c>
      <c r="H40" s="53">
        <f>VLOOKUP(B40,Table1[],4,FALSE)</f>
        <v>20.309999999999999</v>
      </c>
      <c r="I40" s="45"/>
      <c r="J40" s="27"/>
      <c r="K40" s="47"/>
      <c r="L40" s="27"/>
      <c r="M40" s="47"/>
      <c r="N40" s="27"/>
      <c r="O40" s="47"/>
      <c r="P40" s="27"/>
      <c r="Q40" s="29">
        <f t="shared" si="9"/>
        <v>0</v>
      </c>
      <c r="R40" s="30">
        <f t="shared" si="13"/>
        <v>0</v>
      </c>
    </row>
    <row r="41" spans="1:18" ht="15" hidden="1" customHeight="1" x14ac:dyDescent="0.25">
      <c r="A41" s="194"/>
      <c r="B41" s="102" t="s">
        <v>84</v>
      </c>
      <c r="C41" s="50">
        <f>VLOOKUP(B41,Table1[],2,FALSE)</f>
        <v>4394417</v>
      </c>
      <c r="D41" s="93" t="str">
        <f>VLOOKUP(B41,Table1[],3,FALSE)</f>
        <v>500 ct</v>
      </c>
      <c r="E41" s="50" t="s">
        <v>22</v>
      </c>
      <c r="F41" s="54">
        <f t="shared" si="12"/>
        <v>1.8460000000000001E-2</v>
      </c>
      <c r="G41" s="56">
        <f>VLOOKUP(B41,Table1[],5,FALSE)</f>
        <v>500</v>
      </c>
      <c r="H41" s="53">
        <f>VLOOKUP(B41,Table1[],4,FALSE)</f>
        <v>9.23</v>
      </c>
      <c r="I41" s="45"/>
      <c r="J41" s="27"/>
      <c r="K41" s="47"/>
      <c r="L41" s="27"/>
      <c r="M41" s="47"/>
      <c r="N41" s="27"/>
      <c r="O41" s="47"/>
      <c r="P41" s="27"/>
      <c r="Q41" s="29">
        <f t="shared" si="9"/>
        <v>0</v>
      </c>
      <c r="R41" s="30">
        <f t="shared" si="13"/>
        <v>0</v>
      </c>
    </row>
    <row r="42" spans="1:18" ht="15" hidden="1" customHeight="1" x14ac:dyDescent="0.25">
      <c r="A42" s="194"/>
      <c r="B42" s="102" t="s">
        <v>85</v>
      </c>
      <c r="C42" s="50">
        <f>VLOOKUP(B42,Table1[],2,FALSE)</f>
        <v>210417</v>
      </c>
      <c r="D42" s="93" t="str">
        <f>VLOOKUP(B42,Table1[],3,FALSE)</f>
        <v>3/1000 ct</v>
      </c>
      <c r="E42" s="50" t="s">
        <v>22</v>
      </c>
      <c r="F42" s="54">
        <f t="shared" si="12"/>
        <v>1.04E-2</v>
      </c>
      <c r="G42" s="56">
        <f>VLOOKUP(B42,Table1[],5,FALSE)</f>
        <v>1000</v>
      </c>
      <c r="H42" s="53">
        <f>VLOOKUP(B42,Table1[],4,FALSE)</f>
        <v>10.4</v>
      </c>
      <c r="I42" s="45"/>
      <c r="J42" s="27"/>
      <c r="K42" s="47"/>
      <c r="L42" s="27"/>
      <c r="M42" s="47"/>
      <c r="N42" s="27"/>
      <c r="O42" s="47"/>
      <c r="P42" s="27"/>
      <c r="Q42" s="29">
        <f t="shared" si="9"/>
        <v>0</v>
      </c>
      <c r="R42" s="30">
        <f t="shared" si="13"/>
        <v>0</v>
      </c>
    </row>
    <row r="43" spans="1:18" ht="15" customHeight="1" thickBot="1" x14ac:dyDescent="0.3">
      <c r="A43" s="194"/>
      <c r="B43" s="102" t="s">
        <v>86</v>
      </c>
      <c r="C43" s="50">
        <f>VLOOKUP(B43,Table1[],2,FALSE)</f>
        <v>210447</v>
      </c>
      <c r="D43" s="93" t="str">
        <f>VLOOKUP(B43,Table1[],3,FALSE)</f>
        <v>3/1000 ct</v>
      </c>
      <c r="E43" s="50" t="s">
        <v>22</v>
      </c>
      <c r="F43" s="54">
        <f t="shared" si="12"/>
        <v>6.7400000000000003E-3</v>
      </c>
      <c r="G43" s="56">
        <f>VLOOKUP(B43,Table1[],5,FALSE)</f>
        <v>1000</v>
      </c>
      <c r="H43" s="53">
        <f>VLOOKUP(B43,Table1[],4,FALSE)</f>
        <v>6.74</v>
      </c>
      <c r="I43" s="45">
        <v>30</v>
      </c>
      <c r="J43" s="34"/>
      <c r="K43" s="49"/>
      <c r="L43" s="34"/>
      <c r="M43" s="49"/>
      <c r="N43" s="34"/>
      <c r="O43" s="49"/>
      <c r="P43" s="34"/>
      <c r="Q43" s="29">
        <f t="shared" si="9"/>
        <v>0</v>
      </c>
      <c r="R43" s="30">
        <f t="shared" si="13"/>
        <v>0</v>
      </c>
    </row>
    <row r="44" spans="1:18" ht="15" hidden="1" customHeight="1" x14ac:dyDescent="0.25">
      <c r="A44" s="194"/>
      <c r="B44" s="102" t="s">
        <v>87</v>
      </c>
      <c r="C44" s="50">
        <f>VLOOKUP(B44,Table1[],2,FALSE)</f>
        <v>2647933</v>
      </c>
      <c r="D44" s="93" t="str">
        <f>VLOOKUP(B44,Table1[],3,FALSE)</f>
        <v>2000 ct</v>
      </c>
      <c r="E44" s="50" t="s">
        <v>22</v>
      </c>
      <c r="F44" s="54">
        <f t="shared" si="12"/>
        <v>9.1599999999999997E-3</v>
      </c>
      <c r="G44" s="56">
        <f>VLOOKUP(B44,Table1[],5,FALSE)</f>
        <v>2000</v>
      </c>
      <c r="H44" s="53">
        <f>VLOOKUP(B44,Table1[],4,FALSE)</f>
        <v>18.32</v>
      </c>
      <c r="I44" s="45"/>
      <c r="J44" s="25"/>
      <c r="K44" s="46"/>
      <c r="L44" s="25"/>
      <c r="M44" s="46"/>
      <c r="N44" s="25"/>
      <c r="O44" s="46"/>
      <c r="P44" s="25"/>
      <c r="Q44" s="29">
        <f t="shared" si="9"/>
        <v>0</v>
      </c>
      <c r="R44" s="30">
        <f t="shared" si="13"/>
        <v>0</v>
      </c>
    </row>
    <row r="45" spans="1:18" ht="15" hidden="1" customHeight="1" thickBot="1" x14ac:dyDescent="0.3">
      <c r="A45" s="194"/>
      <c r="B45" s="102" t="s">
        <v>52</v>
      </c>
      <c r="C45" s="50">
        <f>VLOOKUP(B45,Table1[],2,FALSE)</f>
        <v>4040440</v>
      </c>
      <c r="D45" s="93" t="str">
        <f>VLOOKUP(B45,Table1[],3,FALSE)</f>
        <v>24 ct</v>
      </c>
      <c r="E45" s="50" t="s">
        <v>22</v>
      </c>
      <c r="F45" s="54">
        <f t="shared" si="12"/>
        <v>0.79041666666666666</v>
      </c>
      <c r="G45" s="56">
        <f>VLOOKUP(B45,Table1[],5,FALSE)</f>
        <v>24</v>
      </c>
      <c r="H45" s="53">
        <f>VLOOKUP(B45,Table1[],4,FALSE)</f>
        <v>18.97</v>
      </c>
      <c r="I45" s="45"/>
      <c r="J45" s="25"/>
      <c r="K45" s="46"/>
      <c r="L45" s="25"/>
      <c r="M45" s="46"/>
      <c r="N45" s="25"/>
      <c r="O45" s="46"/>
      <c r="P45" s="25"/>
      <c r="Q45" s="29">
        <f t="shared" si="9"/>
        <v>0</v>
      </c>
      <c r="R45" s="30">
        <f t="shared" si="13"/>
        <v>0</v>
      </c>
    </row>
    <row r="46" spans="1:18" ht="15" customHeight="1" thickBot="1" x14ac:dyDescent="0.3">
      <c r="A46" s="194"/>
      <c r="B46" s="224" t="s">
        <v>89</v>
      </c>
      <c r="C46" s="224"/>
      <c r="D46" s="224"/>
      <c r="E46" s="224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224"/>
      <c r="Q46" s="9"/>
      <c r="R46" s="38"/>
    </row>
    <row r="47" spans="1:18" ht="15" hidden="1" customHeight="1" x14ac:dyDescent="0.25">
      <c r="A47" s="194"/>
      <c r="B47" s="102" t="s">
        <v>91</v>
      </c>
      <c r="C47" s="50">
        <f>VLOOKUP(B47,Table1[],2,FALSE)</f>
        <v>9523986</v>
      </c>
      <c r="D47" s="93" t="str">
        <f>VLOOKUP(B47,Table1[],3,FALSE)</f>
        <v>96/Sli</v>
      </c>
      <c r="E47" s="50" t="s">
        <v>22</v>
      </c>
      <c r="F47" s="51">
        <f>SUM(H47/G47)</f>
        <v>0.22072916666666667</v>
      </c>
      <c r="G47" s="56">
        <f>VLOOKUP(B47,Table1[],5,FALSE)</f>
        <v>96</v>
      </c>
      <c r="H47" s="53">
        <f>VLOOKUP(B47,Table1[],4,FALSE)</f>
        <v>21.19</v>
      </c>
      <c r="I47" s="16"/>
      <c r="J47" s="57"/>
      <c r="K47" s="18"/>
      <c r="L47" s="58"/>
      <c r="M47" s="20"/>
      <c r="N47" s="58"/>
      <c r="O47" s="20"/>
      <c r="P47" s="57"/>
      <c r="Q47" s="21">
        <f t="shared" ref="Q47:Q58" si="14">SUM(J47:P47)</f>
        <v>0</v>
      </c>
      <c r="R47" s="22">
        <f t="shared" ref="R47:R58" si="15">SUM(Q47*F47)</f>
        <v>0</v>
      </c>
    </row>
    <row r="48" spans="1:18" ht="15" hidden="1" customHeight="1" x14ac:dyDescent="0.25">
      <c r="A48" s="194"/>
      <c r="B48" s="102" t="s">
        <v>74</v>
      </c>
      <c r="C48" s="50">
        <f>VLOOKUP(B48,Table1[],2,FALSE)</f>
        <v>9523952</v>
      </c>
      <c r="D48" s="93" t="str">
        <f>VLOOKUP(B48,Table1[],3,FALSE)</f>
        <v>96/Sli</v>
      </c>
      <c r="E48" s="50" t="s">
        <v>22</v>
      </c>
      <c r="F48" s="54">
        <f t="shared" ref="F48:F58" si="16">SUM(H48/G48)</f>
        <v>0.22750000000000001</v>
      </c>
      <c r="G48" s="56">
        <f>VLOOKUP(B48,Table1[],5,FALSE)</f>
        <v>96</v>
      </c>
      <c r="H48" s="53">
        <f>VLOOKUP(B48,Table1[],4,FALSE)</f>
        <v>21.84</v>
      </c>
      <c r="I48" s="24"/>
      <c r="J48" s="59"/>
      <c r="K48" s="26"/>
      <c r="L48" s="60"/>
      <c r="M48" s="28"/>
      <c r="N48" s="60"/>
      <c r="O48" s="28"/>
      <c r="P48" s="59"/>
      <c r="Q48" s="29">
        <f t="shared" si="14"/>
        <v>0</v>
      </c>
      <c r="R48" s="30">
        <f t="shared" si="15"/>
        <v>0</v>
      </c>
    </row>
    <row r="49" spans="1:18" ht="15" hidden="1" customHeight="1" x14ac:dyDescent="0.25">
      <c r="A49" s="194"/>
      <c r="B49" s="102" t="s">
        <v>51</v>
      </c>
      <c r="C49" s="50">
        <f>VLOOKUP(B49,Table1[],2,FALSE)</f>
        <v>4212221</v>
      </c>
      <c r="D49" s="93" t="str">
        <f>VLOOKUP(B49,Table1[],3,FALSE)</f>
        <v>96 ct</v>
      </c>
      <c r="E49" s="50" t="s">
        <v>22</v>
      </c>
      <c r="F49" s="54">
        <f t="shared" si="16"/>
        <v>0.40479166666666666</v>
      </c>
      <c r="G49" s="56">
        <f>VLOOKUP(B49,Table1[],5,FALSE)</f>
        <v>96</v>
      </c>
      <c r="H49" s="53">
        <f>VLOOKUP(B49,Table1[],4,FALSE)</f>
        <v>38.86</v>
      </c>
      <c r="I49" s="24"/>
      <c r="J49" s="59"/>
      <c r="K49" s="26"/>
      <c r="L49" s="60"/>
      <c r="M49" s="28"/>
      <c r="N49" s="60"/>
      <c r="O49" s="28"/>
      <c r="P49" s="59"/>
      <c r="Q49" s="29">
        <f t="shared" si="14"/>
        <v>0</v>
      </c>
      <c r="R49" s="30">
        <f t="shared" si="15"/>
        <v>0</v>
      </c>
    </row>
    <row r="50" spans="1:18" ht="15" hidden="1" customHeight="1" x14ac:dyDescent="0.25">
      <c r="A50" s="194"/>
      <c r="B50" s="102" t="s">
        <v>55</v>
      </c>
      <c r="C50" s="50">
        <f>VLOOKUP(B50,Table1[],2,FALSE)</f>
        <v>4044640</v>
      </c>
      <c r="D50" s="93" t="str">
        <f>VLOOKUP(B50,Table1[],3,FALSE)</f>
        <v>96 ct</v>
      </c>
      <c r="E50" s="50" t="s">
        <v>22</v>
      </c>
      <c r="F50" s="54">
        <f t="shared" si="16"/>
        <v>0.37062499999999998</v>
      </c>
      <c r="G50" s="56">
        <f>VLOOKUP(B50,Table1[],5,FALSE)</f>
        <v>96</v>
      </c>
      <c r="H50" s="53">
        <f>VLOOKUP(B50,Table1[],4,FALSE)</f>
        <v>35.58</v>
      </c>
      <c r="I50" s="24"/>
      <c r="J50" s="59"/>
      <c r="K50" s="26"/>
      <c r="L50" s="60"/>
      <c r="M50" s="28"/>
      <c r="N50" s="60"/>
      <c r="O50" s="28"/>
      <c r="P50" s="59"/>
      <c r="Q50" s="29">
        <f t="shared" si="14"/>
        <v>0</v>
      </c>
      <c r="R50" s="30">
        <f t="shared" si="15"/>
        <v>0</v>
      </c>
    </row>
    <row r="51" spans="1:18" ht="15" hidden="1" customHeight="1" x14ac:dyDescent="0.25">
      <c r="A51" s="194"/>
      <c r="B51" s="102" t="s">
        <v>66</v>
      </c>
      <c r="C51" s="50">
        <f>VLOOKUP(B51,Table1[],2,FALSE)</f>
        <v>4008538</v>
      </c>
      <c r="D51" s="93" t="str">
        <f>VLOOKUP(B51,Table1[],3,FALSE)</f>
        <v>500 ct</v>
      </c>
      <c r="E51" s="50" t="s">
        <v>22</v>
      </c>
      <c r="F51" s="54">
        <f t="shared" si="16"/>
        <v>3.1120000000000002E-2</v>
      </c>
      <c r="G51" s="56">
        <f>VLOOKUP(B51,Table1[],5,FALSE)</f>
        <v>500</v>
      </c>
      <c r="H51" s="53">
        <f>VLOOKUP(B51,Table1[],4,FALSE)</f>
        <v>15.56</v>
      </c>
      <c r="I51" s="24"/>
      <c r="J51" s="59"/>
      <c r="K51" s="26"/>
      <c r="L51" s="60"/>
      <c r="M51" s="28"/>
      <c r="N51" s="60"/>
      <c r="O51" s="28"/>
      <c r="P51" s="59"/>
      <c r="Q51" s="29">
        <f t="shared" si="14"/>
        <v>0</v>
      </c>
      <c r="R51" s="30">
        <f t="shared" si="15"/>
        <v>0</v>
      </c>
    </row>
    <row r="52" spans="1:18" ht="15" hidden="1" customHeight="1" x14ac:dyDescent="0.25">
      <c r="A52" s="194"/>
      <c r="B52" s="102" t="s">
        <v>67</v>
      </c>
      <c r="C52" s="50">
        <f>VLOOKUP(B52,Table1[],2,FALSE)</f>
        <v>4114914</v>
      </c>
      <c r="D52" s="93" t="str">
        <f>VLOOKUP(B52,Table1[],3,FALSE)</f>
        <v>300 ct</v>
      </c>
      <c r="E52" s="50" t="s">
        <v>22</v>
      </c>
      <c r="F52" s="54">
        <f t="shared" si="16"/>
        <v>4.1033333333333338E-2</v>
      </c>
      <c r="G52" s="56">
        <f>VLOOKUP(B52,Table1[],5,FALSE)</f>
        <v>300</v>
      </c>
      <c r="H52" s="53">
        <f>VLOOKUP(B52,Table1[],4,FALSE)</f>
        <v>12.31</v>
      </c>
      <c r="I52" s="24"/>
      <c r="J52" s="59"/>
      <c r="K52" s="26"/>
      <c r="L52" s="60"/>
      <c r="M52" s="28"/>
      <c r="N52" s="60"/>
      <c r="O52" s="28"/>
      <c r="P52" s="59"/>
      <c r="Q52" s="29">
        <f t="shared" si="14"/>
        <v>0</v>
      </c>
      <c r="R52" s="30">
        <f t="shared" si="15"/>
        <v>0</v>
      </c>
    </row>
    <row r="53" spans="1:18" ht="15" hidden="1" customHeight="1" x14ac:dyDescent="0.25">
      <c r="A53" s="194"/>
      <c r="B53" s="101" t="s">
        <v>28</v>
      </c>
      <c r="C53" s="50">
        <f>VLOOKUP(B53,Table1[],2,FALSE)</f>
        <v>1850189</v>
      </c>
      <c r="D53" s="93" t="str">
        <f>VLOOKUP(B53,Table1[],3,FALSE)</f>
        <v>4/30 ct</v>
      </c>
      <c r="E53" s="50" t="s">
        <v>22</v>
      </c>
      <c r="F53" s="54">
        <f t="shared" si="16"/>
        <v>0.23716666666666666</v>
      </c>
      <c r="G53" s="56">
        <f>VLOOKUP(B53,Table1[],5,FALSE)</f>
        <v>120</v>
      </c>
      <c r="H53" s="53">
        <f>VLOOKUP(B53,Table1[],4,FALSE)</f>
        <v>28.46</v>
      </c>
      <c r="I53" s="24"/>
      <c r="J53" s="59"/>
      <c r="K53" s="26"/>
      <c r="L53" s="60"/>
      <c r="M53" s="28"/>
      <c r="N53" s="60"/>
      <c r="O53" s="28"/>
      <c r="P53" s="59"/>
      <c r="Q53" s="29">
        <f t="shared" si="14"/>
        <v>0</v>
      </c>
      <c r="R53" s="30">
        <f t="shared" si="15"/>
        <v>0</v>
      </c>
    </row>
    <row r="54" spans="1:18" ht="15" customHeight="1" x14ac:dyDescent="0.25">
      <c r="A54" s="194"/>
      <c r="B54" s="102" t="s">
        <v>32</v>
      </c>
      <c r="C54" s="50">
        <f>VLOOKUP(B54,Table1[],2,FALSE)</f>
        <v>4307575</v>
      </c>
      <c r="D54" s="93" t="str">
        <f>VLOOKUP(B54,Table1[],3,FALSE)</f>
        <v>200 ct</v>
      </c>
      <c r="E54" s="50" t="s">
        <v>22</v>
      </c>
      <c r="F54" s="54">
        <f t="shared" si="16"/>
        <v>0.10869999999999999</v>
      </c>
      <c r="G54" s="56">
        <f>VLOOKUP(B54,Table1[],5,FALSE)</f>
        <v>200</v>
      </c>
      <c r="H54" s="53">
        <f>VLOOKUP(B54,Table1[],4,FALSE)</f>
        <v>21.74</v>
      </c>
      <c r="I54" s="24">
        <v>30</v>
      </c>
      <c r="J54" s="59"/>
      <c r="K54" s="26"/>
      <c r="L54" s="60"/>
      <c r="M54" s="28"/>
      <c r="N54" s="60"/>
      <c r="O54" s="28"/>
      <c r="P54" s="59"/>
      <c r="Q54" s="29">
        <f t="shared" si="14"/>
        <v>0</v>
      </c>
      <c r="R54" s="30">
        <f t="shared" si="15"/>
        <v>0</v>
      </c>
    </row>
    <row r="55" spans="1:18" ht="15" customHeight="1" x14ac:dyDescent="0.25">
      <c r="A55" s="194"/>
      <c r="B55" s="101" t="s">
        <v>34</v>
      </c>
      <c r="C55" s="50">
        <f>VLOOKUP(B55,Table1[],2,FALSE)</f>
        <v>1739663</v>
      </c>
      <c r="D55" s="93" t="str">
        <f>VLOOKUP(B55,Table1[],3,FALSE)</f>
        <v>6/50 ct</v>
      </c>
      <c r="E55" s="50" t="s">
        <v>22</v>
      </c>
      <c r="F55" s="54">
        <f t="shared" si="16"/>
        <v>0.1641</v>
      </c>
      <c r="G55" s="56">
        <f>VLOOKUP(B55,Table1[],5,FALSE)</f>
        <v>300</v>
      </c>
      <c r="H55" s="53">
        <f>VLOOKUP(B55,Table1[],4,FALSE)</f>
        <v>49.23</v>
      </c>
      <c r="I55" s="24">
        <v>5</v>
      </c>
      <c r="J55" s="59"/>
      <c r="K55" s="26"/>
      <c r="L55" s="60"/>
      <c r="M55" s="28"/>
      <c r="N55" s="60"/>
      <c r="O55" s="28"/>
      <c r="P55" s="59"/>
      <c r="Q55" s="29">
        <f t="shared" si="14"/>
        <v>0</v>
      </c>
      <c r="R55" s="30">
        <f t="shared" si="15"/>
        <v>0</v>
      </c>
    </row>
    <row r="56" spans="1:18" ht="15" hidden="1" customHeight="1" x14ac:dyDescent="0.25">
      <c r="A56" s="194"/>
      <c r="B56" s="102" t="s">
        <v>37</v>
      </c>
      <c r="C56" s="50">
        <f>VLOOKUP(B56,Table1[],2,FALSE)</f>
        <v>1827433</v>
      </c>
      <c r="D56" s="93" t="str">
        <f>VLOOKUP(B56,Table1[],3,FALSE)</f>
        <v>64 ct</v>
      </c>
      <c r="E56" s="50" t="s">
        <v>22</v>
      </c>
      <c r="F56" s="54">
        <f t="shared" si="16"/>
        <v>0.27124999999999999</v>
      </c>
      <c r="G56" s="56">
        <f>VLOOKUP(B56,Table1[],5,FALSE)</f>
        <v>64</v>
      </c>
      <c r="H56" s="53">
        <f>VLOOKUP(B56,Table1[],4,FALSE)</f>
        <v>17.36</v>
      </c>
      <c r="I56" s="24"/>
      <c r="J56" s="59"/>
      <c r="K56" s="26"/>
      <c r="L56" s="60"/>
      <c r="M56" s="28"/>
      <c r="N56" s="60"/>
      <c r="O56" s="28"/>
      <c r="P56" s="59"/>
      <c r="Q56" s="29">
        <f t="shared" si="14"/>
        <v>0</v>
      </c>
      <c r="R56" s="30">
        <f t="shared" si="15"/>
        <v>0</v>
      </c>
    </row>
    <row r="57" spans="1:18" ht="15" hidden="1" customHeight="1" x14ac:dyDescent="0.25">
      <c r="A57" s="194"/>
      <c r="B57" s="102" t="s">
        <v>52</v>
      </c>
      <c r="C57" s="50">
        <f>VLOOKUP(B57,Table1[],2,FALSE)</f>
        <v>4040440</v>
      </c>
      <c r="D57" s="93" t="str">
        <f>VLOOKUP(B57,Table1[],3,FALSE)</f>
        <v>24 ct</v>
      </c>
      <c r="E57" s="50" t="s">
        <v>22</v>
      </c>
      <c r="F57" s="54">
        <f t="shared" si="16"/>
        <v>0.79041666666666666</v>
      </c>
      <c r="G57" s="56">
        <f>VLOOKUP(B57,Table1[],5,FALSE)</f>
        <v>24</v>
      </c>
      <c r="H57" s="53">
        <f>VLOOKUP(B57,Table1[],4,FALSE)</f>
        <v>18.97</v>
      </c>
      <c r="I57" s="32"/>
      <c r="J57" s="61"/>
      <c r="K57" s="33"/>
      <c r="L57" s="62"/>
      <c r="M57" s="35"/>
      <c r="N57" s="62"/>
      <c r="O57" s="35"/>
      <c r="P57" s="61"/>
      <c r="Q57" s="29">
        <f t="shared" si="14"/>
        <v>0</v>
      </c>
      <c r="R57" s="30">
        <f t="shared" si="15"/>
        <v>0</v>
      </c>
    </row>
    <row r="58" spans="1:18" ht="15" hidden="1" customHeight="1" thickBot="1" x14ac:dyDescent="0.3">
      <c r="A58" s="194"/>
      <c r="B58" s="102" t="s">
        <v>73</v>
      </c>
      <c r="C58" s="50">
        <f>VLOOKUP(B58,Table1[],2,FALSE)</f>
        <v>4013066</v>
      </c>
      <c r="D58" s="93" t="str">
        <f>VLOOKUP(B58,Table1[],3,FALSE)</f>
        <v>24 ct</v>
      </c>
      <c r="E58" s="50" t="s">
        <v>22</v>
      </c>
      <c r="F58" s="54">
        <f t="shared" si="16"/>
        <v>0.68833333333333335</v>
      </c>
      <c r="G58" s="56">
        <f>VLOOKUP(B58,Table1[],5,FALSE)</f>
        <v>24</v>
      </c>
      <c r="H58" s="53">
        <f>VLOOKUP(B58,Table1[],4,FALSE)</f>
        <v>16.52</v>
      </c>
      <c r="I58" s="32"/>
      <c r="J58" s="61"/>
      <c r="K58" s="33"/>
      <c r="L58" s="62"/>
      <c r="M58" s="35"/>
      <c r="N58" s="62"/>
      <c r="O58" s="35"/>
      <c r="P58" s="61"/>
      <c r="Q58" s="29">
        <f t="shared" si="14"/>
        <v>0</v>
      </c>
      <c r="R58" s="30">
        <f t="shared" si="15"/>
        <v>0</v>
      </c>
    </row>
    <row r="59" spans="1:18" ht="15" hidden="1" customHeight="1" thickBot="1" x14ac:dyDescent="0.3">
      <c r="A59" s="194"/>
      <c r="B59" s="224" t="s">
        <v>90</v>
      </c>
      <c r="C59" s="225"/>
      <c r="D59" s="225"/>
      <c r="E59" s="225"/>
      <c r="F59" s="225"/>
      <c r="G59" s="225"/>
      <c r="H59" s="225"/>
      <c r="I59" s="225"/>
      <c r="J59" s="225"/>
      <c r="K59" s="225"/>
      <c r="L59" s="225"/>
      <c r="M59" s="225"/>
      <c r="N59" s="225"/>
      <c r="O59" s="225"/>
      <c r="P59" s="225"/>
      <c r="Q59" s="81"/>
      <c r="R59" s="82"/>
    </row>
    <row r="60" spans="1:18" ht="15" hidden="1" customHeight="1" thickBot="1" x14ac:dyDescent="0.3">
      <c r="A60" s="211"/>
      <c r="B60" s="103" t="s">
        <v>44</v>
      </c>
      <c r="C60" s="83">
        <f>VLOOKUP(B60,Table1[],2,FALSE)</f>
        <v>2104998</v>
      </c>
      <c r="D60" s="94" t="str">
        <f>VLOOKUP(B60,Table1[],3,FALSE)</f>
        <v>1000 ct</v>
      </c>
      <c r="E60" s="84" t="s">
        <v>22</v>
      </c>
      <c r="F60" s="85">
        <f t="shared" ref="F60" si="17">SUM(H60/G60)</f>
        <v>6.3200000000000001E-3</v>
      </c>
      <c r="G60" s="84">
        <f>VLOOKUP(B60,Table1[],5,FALSE)</f>
        <v>1000</v>
      </c>
      <c r="H60" s="84">
        <f>VLOOKUP(B60,Table1[],4,FALSE)</f>
        <v>6.32</v>
      </c>
      <c r="I60" s="86"/>
      <c r="J60" s="87"/>
      <c r="K60" s="88"/>
      <c r="L60" s="89"/>
      <c r="M60" s="90"/>
      <c r="N60" s="89"/>
      <c r="O60" s="90"/>
      <c r="P60" s="87"/>
      <c r="Q60" s="91">
        <f t="shared" ref="Q60" si="18">SUM(J60:P60)</f>
        <v>0</v>
      </c>
      <c r="R60" s="92">
        <f t="shared" ref="R60" si="19">SUM(Q60*F60)</f>
        <v>0</v>
      </c>
    </row>
    <row r="61" spans="1:18" x14ac:dyDescent="0.25">
      <c r="Q61" s="64">
        <f>SUM(Q7:Q58)</f>
        <v>0</v>
      </c>
      <c r="R61" s="65">
        <f>SUM(R7:R58)</f>
        <v>0</v>
      </c>
    </row>
  </sheetData>
  <sheetProtection algorithmName="SHA-512" hashValue="uus2BZg/LU01FTYSHTLRI88/ey2YPi5uHHhwKMKFeOMLfYS2c9kOFuE3GaW56HFxB3eLpPJyaR7k3p+mvLQXBw==" saltValue="QuLTJECFIPz5iwt1TDHJQA==" spinCount="100000" sheet="1" objects="1" scenarios="1"/>
  <protectedRanges>
    <protectedRange sqref="I60:P60 I7:P15 I47:P58 I22:P30 I17:P20 I32:P45" name="Range1"/>
  </protectedRanges>
  <mergeCells count="18">
    <mergeCell ref="B1:O2"/>
    <mergeCell ref="P1:P2"/>
    <mergeCell ref="Q1:Q2"/>
    <mergeCell ref="R1:R2"/>
    <mergeCell ref="I3:I4"/>
    <mergeCell ref="Q3:Q4"/>
    <mergeCell ref="R3:R4"/>
    <mergeCell ref="A3:A60"/>
    <mergeCell ref="B3:B4"/>
    <mergeCell ref="D3:D4"/>
    <mergeCell ref="E3:E4"/>
    <mergeCell ref="F3:F4"/>
    <mergeCell ref="B46:P46"/>
    <mergeCell ref="B59:P59"/>
    <mergeCell ref="B6:P6"/>
    <mergeCell ref="B16:P16"/>
    <mergeCell ref="B21:P21"/>
    <mergeCell ref="B31:P31"/>
  </mergeCells>
  <conditionalFormatting sqref="B29">
    <cfRule type="duplicateValues" dxfId="3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4F69D-A748-4641-8668-89CD0F7E2448}">
  <dimension ref="A1:R61"/>
  <sheetViews>
    <sheetView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M12" sqref="M12"/>
    </sheetView>
  </sheetViews>
  <sheetFormatPr defaultRowHeight="15" x14ac:dyDescent="0.25"/>
  <cols>
    <col min="2" max="2" width="24" style="104" customWidth="1"/>
    <col min="3" max="3" width="14.85546875" hidden="1" customWidth="1"/>
    <col min="4" max="4" width="14.85546875" style="95" hidden="1" customWidth="1"/>
    <col min="5" max="5" width="10" hidden="1" customWidth="1"/>
    <col min="6" max="6" width="10.140625" style="63" hidden="1" customWidth="1"/>
    <col min="7" max="7" width="10.140625" hidden="1" customWidth="1"/>
    <col min="8" max="8" width="0" hidden="1" customWidth="1"/>
    <col min="18" max="18" width="11.7109375" customWidth="1"/>
  </cols>
  <sheetData>
    <row r="1" spans="1:18" ht="15" customHeight="1" x14ac:dyDescent="0.25">
      <c r="A1" s="1"/>
      <c r="B1" s="204" t="s">
        <v>117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26"/>
      <c r="Q1" s="200"/>
      <c r="R1" s="202"/>
    </row>
    <row r="2" spans="1:18" ht="15" customHeight="1" thickBot="1" x14ac:dyDescent="0.3">
      <c r="A2" s="80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27"/>
      <c r="Q2" s="201"/>
      <c r="R2" s="203"/>
    </row>
    <row r="3" spans="1:18" ht="15" customHeight="1" x14ac:dyDescent="0.25">
      <c r="A3" s="193" t="s">
        <v>111</v>
      </c>
      <c r="B3" s="222" t="s">
        <v>0</v>
      </c>
      <c r="C3" s="3" t="s">
        <v>1</v>
      </c>
      <c r="D3" s="214" t="s">
        <v>2</v>
      </c>
      <c r="E3" s="216" t="s">
        <v>3</v>
      </c>
      <c r="F3" s="218" t="s">
        <v>4</v>
      </c>
      <c r="G3" s="4" t="s">
        <v>5</v>
      </c>
      <c r="H3" s="4" t="s">
        <v>5</v>
      </c>
      <c r="I3" s="206" t="s">
        <v>6</v>
      </c>
      <c r="J3" s="5">
        <f>'Cover Sheet'!D5</f>
        <v>44296</v>
      </c>
      <c r="K3" s="5">
        <f t="shared" ref="K3:P3" si="0">J3+1</f>
        <v>44297</v>
      </c>
      <c r="L3" s="5">
        <f t="shared" si="0"/>
        <v>44298</v>
      </c>
      <c r="M3" s="5">
        <f t="shared" si="0"/>
        <v>44299</v>
      </c>
      <c r="N3" s="5">
        <f t="shared" si="0"/>
        <v>44300</v>
      </c>
      <c r="O3" s="5">
        <f t="shared" si="0"/>
        <v>44301</v>
      </c>
      <c r="P3" s="5">
        <f t="shared" si="0"/>
        <v>44302</v>
      </c>
      <c r="Q3" s="228" t="s">
        <v>7</v>
      </c>
      <c r="R3" s="230" t="s">
        <v>8</v>
      </c>
    </row>
    <row r="4" spans="1:18" ht="15" customHeight="1" thickBot="1" x14ac:dyDescent="0.3">
      <c r="A4" s="194"/>
      <c r="B4" s="223"/>
      <c r="C4" s="6" t="s">
        <v>9</v>
      </c>
      <c r="D4" s="215"/>
      <c r="E4" s="217"/>
      <c r="F4" s="219"/>
      <c r="G4" s="7" t="s">
        <v>10</v>
      </c>
      <c r="H4" s="7" t="s">
        <v>11</v>
      </c>
      <c r="I4" s="207"/>
      <c r="J4" s="113" t="str">
        <f>TEXT(J3,"ddd")</f>
        <v>Sat</v>
      </c>
      <c r="K4" s="113" t="str">
        <f t="shared" ref="K4:P4" si="1">TEXT(K3,"ddd")</f>
        <v>Sun</v>
      </c>
      <c r="L4" s="113" t="str">
        <f t="shared" si="1"/>
        <v>Mon</v>
      </c>
      <c r="M4" s="113" t="str">
        <f t="shared" si="1"/>
        <v>Tue</v>
      </c>
      <c r="N4" s="113" t="str">
        <f t="shared" si="1"/>
        <v>Wed</v>
      </c>
      <c r="O4" s="113" t="str">
        <f t="shared" si="1"/>
        <v>Thu</v>
      </c>
      <c r="P4" s="113" t="str">
        <f t="shared" si="1"/>
        <v>Fri</v>
      </c>
      <c r="Q4" s="229"/>
      <c r="R4" s="231"/>
    </row>
    <row r="5" spans="1:18" ht="15" hidden="1" customHeight="1" thickBot="1" x14ac:dyDescent="0.3">
      <c r="A5" s="194"/>
      <c r="B5" s="105"/>
      <c r="C5" s="105"/>
      <c r="D5" s="106"/>
      <c r="E5" s="107"/>
      <c r="F5" s="108"/>
      <c r="G5" s="109"/>
      <c r="H5" s="109"/>
      <c r="I5" s="8"/>
      <c r="J5" s="8"/>
      <c r="K5" s="8"/>
      <c r="L5" s="8"/>
      <c r="M5" s="8"/>
      <c r="N5" s="8"/>
      <c r="O5" s="8"/>
      <c r="P5" s="8"/>
      <c r="Q5" s="110"/>
      <c r="R5" s="111"/>
    </row>
    <row r="6" spans="1:18" ht="15" customHeight="1" thickBot="1" x14ac:dyDescent="0.3">
      <c r="A6" s="194"/>
      <c r="B6" s="209" t="s">
        <v>12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9"/>
      <c r="R6" s="10"/>
    </row>
    <row r="7" spans="1:18" ht="15" customHeight="1" x14ac:dyDescent="0.25">
      <c r="A7" s="194"/>
      <c r="B7" s="96" t="s">
        <v>64</v>
      </c>
      <c r="C7" s="11">
        <f>VLOOKUP(B7,'Data &amp; Table'!A3:G59,2,FALSE)</f>
        <v>5429872</v>
      </c>
      <c r="D7" s="11" t="str">
        <f>VLOOKUP(B7,Table1[],3,FALSE)</f>
        <v>72/4 oz</v>
      </c>
      <c r="E7" s="12" t="s">
        <v>22</v>
      </c>
      <c r="F7" s="13">
        <f t="shared" ref="F7" si="2">SUM(H7/G7)</f>
        <v>0.1497222222222222</v>
      </c>
      <c r="G7" s="14">
        <f>VLOOKUP(B7,Table1[],5,FALSE)</f>
        <v>72</v>
      </c>
      <c r="H7" s="15">
        <f>VLOOKUP(B7,Table1[],4,FALSE)</f>
        <v>10.78</v>
      </c>
      <c r="I7" s="16"/>
      <c r="J7" s="17"/>
      <c r="K7" s="18"/>
      <c r="L7" s="19"/>
      <c r="M7" s="20"/>
      <c r="N7" s="19"/>
      <c r="O7" s="20"/>
      <c r="P7" s="19"/>
      <c r="Q7" s="21">
        <f>SUM(J7:P7)</f>
        <v>0</v>
      </c>
      <c r="R7" s="22">
        <f>SUM(Q7*F7)</f>
        <v>0</v>
      </c>
    </row>
    <row r="8" spans="1:18" ht="15" customHeight="1" x14ac:dyDescent="0.25">
      <c r="A8" s="194"/>
      <c r="B8" s="97" t="s">
        <v>63</v>
      </c>
      <c r="C8" s="11">
        <f>VLOOKUP(B8,'Data &amp; Table'!A4:G60,2,FALSE)</f>
        <v>6777684</v>
      </c>
      <c r="D8" s="11" t="str">
        <f>VLOOKUP(B8,Table1[],3,FALSE)</f>
        <v>72/4 oz</v>
      </c>
      <c r="E8" s="12" t="s">
        <v>22</v>
      </c>
      <c r="F8" s="23">
        <f>SUM(H8/G8)</f>
        <v>0.17486111111111111</v>
      </c>
      <c r="G8" s="14">
        <f>VLOOKUP(B8,Table1[],5,FALSE)</f>
        <v>72</v>
      </c>
      <c r="H8" s="15">
        <f>VLOOKUP(B8,Table1[],4,FALSE)</f>
        <v>12.59</v>
      </c>
      <c r="I8" s="24"/>
      <c r="J8" s="25"/>
      <c r="K8" s="26"/>
      <c r="L8" s="27"/>
      <c r="M8" s="28"/>
      <c r="N8" s="27"/>
      <c r="O8" s="28"/>
      <c r="P8" s="27"/>
      <c r="Q8" s="29">
        <f t="shared" ref="Q8:Q15" si="3">SUM(J8:P8)</f>
        <v>0</v>
      </c>
      <c r="R8" s="30">
        <f t="shared" ref="R8:R15" si="4">SUM(Q8*F8)</f>
        <v>0</v>
      </c>
    </row>
    <row r="9" spans="1:18" ht="15" customHeight="1" x14ac:dyDescent="0.25">
      <c r="A9" s="194"/>
      <c r="B9" s="97" t="s">
        <v>49</v>
      </c>
      <c r="C9" s="11">
        <f>VLOOKUP(B9,'Data &amp; Table'!A5:G61,2,FALSE)</f>
        <v>26051</v>
      </c>
      <c r="D9" s="11" t="str">
        <f>VLOOKUP(B9,Table1[],3,FALSE)</f>
        <v>50 ct</v>
      </c>
      <c r="E9" s="12" t="s">
        <v>22</v>
      </c>
      <c r="F9" s="23">
        <f t="shared" ref="F9:F15" si="5">SUM(H9/G9)</f>
        <v>0.25</v>
      </c>
      <c r="G9" s="14">
        <f>VLOOKUP(B9,Table1[],5,FALSE)</f>
        <v>50</v>
      </c>
      <c r="H9" s="15">
        <f>VLOOKUP(B9,Table1[],4,FALSE)</f>
        <v>12.5</v>
      </c>
      <c r="I9" s="24"/>
      <c r="J9" s="25"/>
      <c r="K9" s="26"/>
      <c r="L9" s="27"/>
      <c r="M9" s="28"/>
      <c r="N9" s="27"/>
      <c r="O9" s="28"/>
      <c r="P9" s="27"/>
      <c r="Q9" s="29">
        <f t="shared" si="3"/>
        <v>0</v>
      </c>
      <c r="R9" s="30">
        <f t="shared" si="4"/>
        <v>0</v>
      </c>
    </row>
    <row r="10" spans="1:18" ht="15" customHeight="1" x14ac:dyDescent="0.25">
      <c r="A10" s="194"/>
      <c r="B10" s="97" t="s">
        <v>71</v>
      </c>
      <c r="C10" s="11">
        <f>VLOOKUP(B10,'Data &amp; Table'!A6:G62,2,FALSE)</f>
        <v>26068</v>
      </c>
      <c r="D10" s="11" t="str">
        <f>VLOOKUP(B10,Table1[],3,FALSE)</f>
        <v>50 ct</v>
      </c>
      <c r="E10" s="12" t="s">
        <v>22</v>
      </c>
      <c r="F10" s="23">
        <f t="shared" si="5"/>
        <v>0.24600000000000002</v>
      </c>
      <c r="G10" s="14">
        <f>VLOOKUP(B10,Table1[],5,FALSE)</f>
        <v>50</v>
      </c>
      <c r="H10" s="15">
        <f>VLOOKUP(B10,Table1[],4,FALSE)</f>
        <v>12.3</v>
      </c>
      <c r="I10" s="24"/>
      <c r="J10" s="25"/>
      <c r="K10" s="26"/>
      <c r="L10" s="27"/>
      <c r="M10" s="28"/>
      <c r="N10" s="27"/>
      <c r="O10" s="28"/>
      <c r="P10" s="27"/>
      <c r="Q10" s="29">
        <f t="shared" si="3"/>
        <v>0</v>
      </c>
      <c r="R10" s="30">
        <f t="shared" si="4"/>
        <v>0</v>
      </c>
    </row>
    <row r="11" spans="1:18" ht="15" customHeight="1" x14ac:dyDescent="0.25">
      <c r="A11" s="194"/>
      <c r="B11" s="97" t="s">
        <v>56</v>
      </c>
      <c r="C11" s="11">
        <f>VLOOKUP(B11,'Data &amp; Table'!A7:G63,2,FALSE)</f>
        <v>3598703</v>
      </c>
      <c r="D11" s="11" t="str">
        <f>VLOOKUP(B11,Table1[],3,FALSE)</f>
        <v>48/8 oz</v>
      </c>
      <c r="E11" s="12" t="s">
        <v>22</v>
      </c>
      <c r="F11" s="23">
        <f t="shared" si="5"/>
        <v>0.26041666666666669</v>
      </c>
      <c r="G11" s="14">
        <f>VLOOKUP(B11,Table1[],5,FALSE)</f>
        <v>48</v>
      </c>
      <c r="H11" s="15">
        <f>VLOOKUP(B11,Table1[],4,FALSE)</f>
        <v>12.5</v>
      </c>
      <c r="I11" s="24"/>
      <c r="J11" s="25"/>
      <c r="K11" s="26"/>
      <c r="L11" s="27"/>
      <c r="M11" s="28"/>
      <c r="N11" s="27"/>
      <c r="O11" s="28"/>
      <c r="P11" s="27"/>
      <c r="Q11" s="29">
        <f t="shared" si="3"/>
        <v>0</v>
      </c>
      <c r="R11" s="30">
        <f t="shared" si="4"/>
        <v>0</v>
      </c>
    </row>
    <row r="12" spans="1:18" ht="15" customHeight="1" x14ac:dyDescent="0.25">
      <c r="A12" s="194"/>
      <c r="B12" s="98" t="s">
        <v>76</v>
      </c>
      <c r="C12" s="11">
        <f>VLOOKUP(B12,'Data &amp; Table'!A8:G64,2,FALSE)</f>
        <v>3598737</v>
      </c>
      <c r="D12" s="11" t="str">
        <f>VLOOKUP(B12,Table1[],3,FALSE)</f>
        <v>48/8 oz</v>
      </c>
      <c r="E12" s="12" t="s">
        <v>22</v>
      </c>
      <c r="F12" s="23">
        <f t="shared" si="5"/>
        <v>0.26041666666666669</v>
      </c>
      <c r="G12" s="14">
        <f>VLOOKUP(B12,Table1[],5,FALSE)</f>
        <v>48</v>
      </c>
      <c r="H12" s="15">
        <f>VLOOKUP(B12,Table1[],4,FALSE)</f>
        <v>12.5</v>
      </c>
      <c r="I12" s="24"/>
      <c r="J12" s="25"/>
      <c r="K12" s="26"/>
      <c r="L12" s="27"/>
      <c r="M12" s="28"/>
      <c r="N12" s="27"/>
      <c r="O12" s="28"/>
      <c r="P12" s="27"/>
      <c r="Q12" s="29">
        <f t="shared" si="3"/>
        <v>0</v>
      </c>
      <c r="R12" s="30">
        <f t="shared" si="4"/>
        <v>0</v>
      </c>
    </row>
    <row r="13" spans="1:18" ht="15" customHeight="1" x14ac:dyDescent="0.25">
      <c r="A13" s="194"/>
      <c r="B13" s="98" t="s">
        <v>58</v>
      </c>
      <c r="C13" s="11">
        <f>VLOOKUP(B13,'Data &amp; Table'!A9:G65,2,FALSE)</f>
        <v>1886316</v>
      </c>
      <c r="D13" s="11" t="str">
        <f>VLOOKUP(B13,Table1[],3,FALSE)</f>
        <v>6/28 ct</v>
      </c>
      <c r="E13" s="12" t="s">
        <v>22</v>
      </c>
      <c r="F13" s="23">
        <f t="shared" si="5"/>
        <v>0.10327380952380953</v>
      </c>
      <c r="G13" s="14">
        <f>VLOOKUP(B13,Table1[],5,FALSE)</f>
        <v>168</v>
      </c>
      <c r="H13" s="15">
        <f>VLOOKUP(B13,Table1[],4,FALSE)</f>
        <v>17.350000000000001</v>
      </c>
      <c r="I13" s="24"/>
      <c r="J13" s="25"/>
      <c r="K13" s="26"/>
      <c r="L13" s="27"/>
      <c r="M13" s="28"/>
      <c r="N13" s="27"/>
      <c r="O13" s="28"/>
      <c r="P13" s="27"/>
      <c r="Q13" s="29">
        <f t="shared" si="3"/>
        <v>0</v>
      </c>
      <c r="R13" s="30">
        <f t="shared" si="4"/>
        <v>0</v>
      </c>
    </row>
    <row r="14" spans="1:18" ht="15" customHeight="1" x14ac:dyDescent="0.25">
      <c r="A14" s="194"/>
      <c r="B14" s="98" t="s">
        <v>59</v>
      </c>
      <c r="C14" s="11">
        <f>VLOOKUP(B14,'Data &amp; Table'!A10:G66,2,FALSE)</f>
        <v>4716920</v>
      </c>
      <c r="D14" s="11" t="str">
        <f>VLOOKUP(B14,Table1[],3,FALSE)</f>
        <v>6/28 ct</v>
      </c>
      <c r="E14" s="12" t="s">
        <v>22</v>
      </c>
      <c r="F14" s="23">
        <f t="shared" si="5"/>
        <v>0.10886904761904762</v>
      </c>
      <c r="G14" s="14">
        <f>VLOOKUP(B14,Table1[],5,FALSE)</f>
        <v>168</v>
      </c>
      <c r="H14" s="15">
        <f>VLOOKUP(B14,Table1[],4,FALSE)</f>
        <v>18.29</v>
      </c>
      <c r="I14" s="24"/>
      <c r="J14" s="25"/>
      <c r="K14" s="26"/>
      <c r="L14" s="27"/>
      <c r="M14" s="28"/>
      <c r="N14" s="27"/>
      <c r="O14" s="28"/>
      <c r="P14" s="27"/>
      <c r="Q14" s="29">
        <f t="shared" si="3"/>
        <v>0</v>
      </c>
      <c r="R14" s="30">
        <f t="shared" si="4"/>
        <v>0</v>
      </c>
    </row>
    <row r="15" spans="1:18" ht="15" customHeight="1" thickBot="1" x14ac:dyDescent="0.3">
      <c r="A15" s="194"/>
      <c r="B15" s="98" t="s">
        <v>72</v>
      </c>
      <c r="C15" s="11">
        <f>VLOOKUP(B15,'Data &amp; Table'!A11:G67,2,FALSE)</f>
        <v>4046330</v>
      </c>
      <c r="D15" s="11" t="str">
        <f>VLOOKUP(B15,Table1[],3,FALSE)</f>
        <v>1000 ct</v>
      </c>
      <c r="E15" s="12" t="s">
        <v>22</v>
      </c>
      <c r="F15" s="23">
        <f t="shared" si="5"/>
        <v>3.8869999999999995E-2</v>
      </c>
      <c r="G15" s="14">
        <f>VLOOKUP(B15,Table1[],5,FALSE)</f>
        <v>1000</v>
      </c>
      <c r="H15" s="15">
        <f>VLOOKUP(B15,Table1[],4,FALSE)</f>
        <v>38.869999999999997</v>
      </c>
      <c r="I15" s="24"/>
      <c r="J15" s="25"/>
      <c r="K15" s="26"/>
      <c r="L15" s="27"/>
      <c r="M15" s="28"/>
      <c r="N15" s="27"/>
      <c r="O15" s="28"/>
      <c r="P15" s="27"/>
      <c r="Q15" s="29">
        <f t="shared" si="3"/>
        <v>0</v>
      </c>
      <c r="R15" s="30">
        <f t="shared" si="4"/>
        <v>0</v>
      </c>
    </row>
    <row r="16" spans="1:18" ht="15" customHeight="1" thickBot="1" x14ac:dyDescent="0.3">
      <c r="A16" s="194"/>
      <c r="B16" s="224" t="s">
        <v>13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9"/>
      <c r="R16" s="38"/>
    </row>
    <row r="17" spans="1:18" ht="15" customHeight="1" x14ac:dyDescent="0.25">
      <c r="A17" s="194"/>
      <c r="B17" s="79" t="s">
        <v>54</v>
      </c>
      <c r="C17" s="39">
        <f>VLOOKUP(B17,'Data &amp; Table'!A3:G59,2,FALSE)</f>
        <v>7913403</v>
      </c>
      <c r="D17" s="11" t="str">
        <f>VLOOKUP(B17,Table1[],3,FALSE)</f>
        <v>8/10 ct</v>
      </c>
      <c r="E17" s="39" t="s">
        <v>22</v>
      </c>
      <c r="F17" s="13">
        <f>SUM(H17/G17)</f>
        <v>6.3312499999999998</v>
      </c>
      <c r="G17" s="40">
        <f>VLOOKUP(B17,Table1[],5,FALSE)</f>
        <v>8</v>
      </c>
      <c r="H17" s="41">
        <f>VLOOKUP(B17,Table1[],4,FALSE)</f>
        <v>50.65</v>
      </c>
      <c r="I17" s="42"/>
      <c r="J17" s="17"/>
      <c r="K17" s="43"/>
      <c r="L17" s="19"/>
      <c r="M17" s="44"/>
      <c r="N17" s="19"/>
      <c r="O17" s="44"/>
      <c r="P17" s="19"/>
      <c r="Q17" s="29">
        <f t="shared" ref="Q17:Q19" si="6">SUM(J17:P17)</f>
        <v>0</v>
      </c>
      <c r="R17" s="22">
        <f t="shared" ref="R17:R20" si="7">SUM(Q17*F17)</f>
        <v>0</v>
      </c>
    </row>
    <row r="18" spans="1:18" ht="15" customHeight="1" x14ac:dyDescent="0.25">
      <c r="A18" s="194"/>
      <c r="B18" s="79" t="s">
        <v>53</v>
      </c>
      <c r="C18" s="39">
        <f>VLOOKUP(B18,'Data &amp; Table'!A4:G60,2,FALSE)</f>
        <v>7887268</v>
      </c>
      <c r="D18" s="11" t="str">
        <f>VLOOKUP(B18,Table1[],3,FALSE)</f>
        <v>16/10 ct</v>
      </c>
      <c r="E18" s="39" t="s">
        <v>22</v>
      </c>
      <c r="F18" s="23">
        <f t="shared" ref="F18:F20" si="8">SUM(H18/G18)</f>
        <v>5.3875000000000002</v>
      </c>
      <c r="G18" s="40">
        <f>VLOOKUP(B18,Table1[],5,FALSE)</f>
        <v>16</v>
      </c>
      <c r="H18" s="41">
        <f>VLOOKUP(B18,Table1[],4,FALSE)</f>
        <v>86.2</v>
      </c>
      <c r="I18" s="45"/>
      <c r="J18" s="25"/>
      <c r="K18" s="46"/>
      <c r="L18" s="27"/>
      <c r="M18" s="47"/>
      <c r="N18" s="27"/>
      <c r="O18" s="47"/>
      <c r="P18" s="27"/>
      <c r="Q18" s="29">
        <f t="shared" si="6"/>
        <v>0</v>
      </c>
      <c r="R18" s="30">
        <f t="shared" si="7"/>
        <v>0</v>
      </c>
    </row>
    <row r="19" spans="1:18" ht="15" customHeight="1" x14ac:dyDescent="0.25">
      <c r="A19" s="194"/>
      <c r="B19" s="79" t="s">
        <v>77</v>
      </c>
      <c r="C19" s="39">
        <f>VLOOKUP(B19,'Data &amp; Table'!A5:G61,2,FALSE)</f>
        <v>2216045</v>
      </c>
      <c r="D19" s="11" t="str">
        <f>VLOOKUP(B19,Table1[],3,FALSE)</f>
        <v>2 ct</v>
      </c>
      <c r="E19" s="39" t="s">
        <v>22</v>
      </c>
      <c r="F19" s="23">
        <f t="shared" si="8"/>
        <v>34.340000000000003</v>
      </c>
      <c r="G19" s="40">
        <f>VLOOKUP(B19,Table1[],5,FALSE)</f>
        <v>2</v>
      </c>
      <c r="H19" s="41">
        <f>VLOOKUP(B19,Table1[],4,FALSE)</f>
        <v>68.680000000000007</v>
      </c>
      <c r="I19" s="45"/>
      <c r="J19" s="25"/>
      <c r="K19" s="46"/>
      <c r="L19" s="27"/>
      <c r="M19" s="47"/>
      <c r="N19" s="27"/>
      <c r="O19" s="47"/>
      <c r="P19" s="27"/>
      <c r="Q19" s="29">
        <f t="shared" si="6"/>
        <v>0</v>
      </c>
      <c r="R19" s="30">
        <f t="shared" si="7"/>
        <v>0</v>
      </c>
    </row>
    <row r="20" spans="1:18" ht="15" customHeight="1" thickBot="1" x14ac:dyDescent="0.3">
      <c r="A20" s="194"/>
      <c r="B20" s="79" t="s">
        <v>78</v>
      </c>
      <c r="C20" s="39">
        <f>VLOOKUP(B20,'Data &amp; Table'!A6:G62,2,FALSE)</f>
        <v>2843104</v>
      </c>
      <c r="D20" s="11" t="str">
        <f>VLOOKUP(B20,Table1[],3,FALSE)</f>
        <v>2 ct</v>
      </c>
      <c r="E20" s="39" t="s">
        <v>22</v>
      </c>
      <c r="F20" s="23">
        <f t="shared" si="8"/>
        <v>34.93</v>
      </c>
      <c r="G20" s="40">
        <f>VLOOKUP(B20,Table1[],5,FALSE)</f>
        <v>2</v>
      </c>
      <c r="H20" s="41">
        <f>VLOOKUP(B20,Table1[],4,FALSE)</f>
        <v>69.86</v>
      </c>
      <c r="I20" s="45"/>
      <c r="J20" s="25"/>
      <c r="K20" s="46"/>
      <c r="L20" s="27"/>
      <c r="M20" s="47"/>
      <c r="N20" s="27"/>
      <c r="O20" s="47"/>
      <c r="P20" s="27"/>
      <c r="Q20" s="29">
        <f t="shared" ref="Q20:Q45" si="9">SUM(J20:P20)</f>
        <v>0</v>
      </c>
      <c r="R20" s="30">
        <f t="shared" si="7"/>
        <v>0</v>
      </c>
    </row>
    <row r="21" spans="1:18" ht="15" customHeight="1" thickBot="1" x14ac:dyDescent="0.3">
      <c r="A21" s="194"/>
      <c r="B21" s="224" t="s">
        <v>79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9"/>
      <c r="R21" s="38"/>
    </row>
    <row r="22" spans="1:18" ht="15" customHeight="1" x14ac:dyDescent="0.25">
      <c r="A22" s="194"/>
      <c r="B22" s="99" t="s">
        <v>62</v>
      </c>
      <c r="C22" s="50">
        <f>VLOOKUP(B22,'Data &amp; Table'!A3:G59,2,FALSE)</f>
        <v>7076126</v>
      </c>
      <c r="D22" s="93" t="str">
        <f>VLOOKUP(B22,Table1[],3,FALSE)</f>
        <v>72/4 oz</v>
      </c>
      <c r="E22" s="50" t="s">
        <v>22</v>
      </c>
      <c r="F22" s="51">
        <f>SUM(H22/G22)</f>
        <v>0.28611111111111115</v>
      </c>
      <c r="G22" s="52">
        <f>VLOOKUP(B22,Table1[],5,FALSE)</f>
        <v>72</v>
      </c>
      <c r="H22" s="53">
        <f>VLOOKUP(B22,Table1[],4,FALSE)</f>
        <v>20.6</v>
      </c>
      <c r="I22" s="42"/>
      <c r="J22" s="19"/>
      <c r="K22" s="44"/>
      <c r="L22" s="19"/>
      <c r="M22" s="44"/>
      <c r="N22" s="19"/>
      <c r="O22" s="44"/>
      <c r="P22" s="19"/>
      <c r="Q22" s="21">
        <f t="shared" si="9"/>
        <v>0</v>
      </c>
      <c r="R22" s="22">
        <f t="shared" ref="R22:R30" si="10">SUM(Q22*F22)</f>
        <v>0</v>
      </c>
    </row>
    <row r="23" spans="1:18" ht="15" customHeight="1" x14ac:dyDescent="0.25">
      <c r="A23" s="194"/>
      <c r="B23" s="100" t="s">
        <v>26</v>
      </c>
      <c r="C23" s="50">
        <f>VLOOKUP(B23,'Data &amp; Table'!A4:G60,2,FALSE)</f>
        <v>0</v>
      </c>
      <c r="D23" s="93" t="str">
        <f>VLOOKUP(B23,Table1[],3,FALSE)</f>
        <v>1 ea</v>
      </c>
      <c r="E23" s="50" t="s">
        <v>22</v>
      </c>
      <c r="F23" s="54">
        <f t="shared" ref="F23:F30" si="11">SUM(H23/G23)</f>
        <v>2.31</v>
      </c>
      <c r="G23" s="52">
        <f>VLOOKUP(B23,Table1[],5,FALSE)</f>
        <v>1</v>
      </c>
      <c r="H23" s="53">
        <f>VLOOKUP(B23,Table1[],4,FALSE)</f>
        <v>2.31</v>
      </c>
      <c r="I23" s="45"/>
      <c r="J23" s="27"/>
      <c r="K23" s="47"/>
      <c r="L23" s="27"/>
      <c r="M23" s="47"/>
      <c r="N23" s="27"/>
      <c r="O23" s="47"/>
      <c r="P23" s="27"/>
      <c r="Q23" s="29">
        <f t="shared" si="9"/>
        <v>0</v>
      </c>
      <c r="R23" s="30">
        <f t="shared" si="10"/>
        <v>0</v>
      </c>
    </row>
    <row r="24" spans="1:18" ht="15" customHeight="1" x14ac:dyDescent="0.25">
      <c r="A24" s="194"/>
      <c r="B24" s="97" t="s">
        <v>36</v>
      </c>
      <c r="C24" s="50">
        <f>VLOOKUP(B24,'Data &amp; Table'!A5:G61,2,FALSE)</f>
        <v>3412410</v>
      </c>
      <c r="D24" s="93" t="str">
        <f>VLOOKUP(B24,Table1[],3,FALSE)</f>
        <v>48 ct</v>
      </c>
      <c r="E24" s="50" t="s">
        <v>22</v>
      </c>
      <c r="F24" s="54">
        <f t="shared" si="11"/>
        <v>0.32645833333333335</v>
      </c>
      <c r="G24" s="52">
        <f>VLOOKUP(B24,Table1[],5,FALSE)</f>
        <v>48</v>
      </c>
      <c r="H24" s="53">
        <f>VLOOKUP(B24,Table1[],4,FALSE)</f>
        <v>15.67</v>
      </c>
      <c r="I24" s="45"/>
      <c r="J24" s="27"/>
      <c r="K24" s="47"/>
      <c r="L24" s="27"/>
      <c r="M24" s="47"/>
      <c r="N24" s="27"/>
      <c r="O24" s="47"/>
      <c r="P24" s="27"/>
      <c r="Q24" s="29">
        <f t="shared" si="9"/>
        <v>0</v>
      </c>
      <c r="R24" s="30">
        <f t="shared" si="10"/>
        <v>0</v>
      </c>
    </row>
    <row r="25" spans="1:18" ht="15" customHeight="1" x14ac:dyDescent="0.25">
      <c r="A25" s="194"/>
      <c r="B25" s="101" t="s">
        <v>68</v>
      </c>
      <c r="C25" s="50">
        <f>VLOOKUP(B25,'Data &amp; Table'!A6:G62,2,FALSE)</f>
        <v>6216725</v>
      </c>
      <c r="D25" s="93" t="str">
        <f>VLOOKUP(B25,Table1[],3,FALSE)</f>
        <v>48 ct</v>
      </c>
      <c r="E25" s="50" t="s">
        <v>22</v>
      </c>
      <c r="F25" s="54">
        <f t="shared" si="11"/>
        <v>0.36791666666666667</v>
      </c>
      <c r="G25" s="52">
        <f>VLOOKUP(B25,Table1[],5,FALSE)</f>
        <v>48</v>
      </c>
      <c r="H25" s="53">
        <f>VLOOKUP(B25,Table1[],4,FALSE)</f>
        <v>17.66</v>
      </c>
      <c r="I25" s="45"/>
      <c r="J25" s="27"/>
      <c r="K25" s="47"/>
      <c r="L25" s="27"/>
      <c r="M25" s="47"/>
      <c r="N25" s="27"/>
      <c r="O25" s="47"/>
      <c r="P25" s="27"/>
      <c r="Q25" s="29">
        <f t="shared" si="9"/>
        <v>0</v>
      </c>
      <c r="R25" s="30">
        <f t="shared" si="10"/>
        <v>0</v>
      </c>
    </row>
    <row r="26" spans="1:18" ht="15" customHeight="1" x14ac:dyDescent="0.25">
      <c r="A26" s="194"/>
      <c r="B26" s="101" t="s">
        <v>70</v>
      </c>
      <c r="C26" s="50">
        <f>VLOOKUP(B26,'Data &amp; Table'!A7:G63,2,FALSE)</f>
        <v>6216709</v>
      </c>
      <c r="D26" s="93" t="str">
        <f>VLOOKUP(B26,Table1[],3,FALSE)</f>
        <v>48 ct</v>
      </c>
      <c r="E26" s="50" t="s">
        <v>22</v>
      </c>
      <c r="F26" s="54">
        <f t="shared" si="11"/>
        <v>0.36791666666666667</v>
      </c>
      <c r="G26" s="52">
        <f>VLOOKUP(B26,Table1[],5,FALSE)</f>
        <v>48</v>
      </c>
      <c r="H26" s="53">
        <f>VLOOKUP(B26,Table1[],4,FALSE)</f>
        <v>17.66</v>
      </c>
      <c r="I26" s="45"/>
      <c r="J26" s="27"/>
      <c r="K26" s="47"/>
      <c r="L26" s="27"/>
      <c r="M26" s="47"/>
      <c r="N26" s="27"/>
      <c r="O26" s="47"/>
      <c r="P26" s="27"/>
      <c r="Q26" s="29">
        <f t="shared" si="9"/>
        <v>0</v>
      </c>
      <c r="R26" s="30">
        <f t="shared" si="10"/>
        <v>0</v>
      </c>
    </row>
    <row r="27" spans="1:18" ht="15" customHeight="1" x14ac:dyDescent="0.25">
      <c r="A27" s="194"/>
      <c r="B27" s="101" t="s">
        <v>69</v>
      </c>
      <c r="C27" s="50">
        <f>VLOOKUP(B27,'Data &amp; Table'!A8:G64,2,FALSE)</f>
        <v>0</v>
      </c>
      <c r="D27" s="93">
        <f>VLOOKUP(B27,Table1[],3,FALSE)</f>
        <v>0</v>
      </c>
      <c r="E27" s="50" t="s">
        <v>22</v>
      </c>
      <c r="F27" s="54">
        <f t="shared" si="11"/>
        <v>0.19</v>
      </c>
      <c r="G27" s="52">
        <f>VLOOKUP(B27,Table1[],5,FALSE)</f>
        <v>1</v>
      </c>
      <c r="H27" s="53">
        <f>VLOOKUP(B27,Table1[],4,FALSE)</f>
        <v>0.19</v>
      </c>
      <c r="I27" s="45"/>
      <c r="J27" s="27"/>
      <c r="K27" s="47"/>
      <c r="L27" s="27"/>
      <c r="M27" s="47"/>
      <c r="N27" s="27"/>
      <c r="O27" s="47"/>
      <c r="P27" s="27"/>
      <c r="Q27" s="29">
        <f t="shared" si="9"/>
        <v>0</v>
      </c>
      <c r="R27" s="30">
        <f t="shared" si="10"/>
        <v>0</v>
      </c>
    </row>
    <row r="28" spans="1:18" ht="15" customHeight="1" x14ac:dyDescent="0.25">
      <c r="A28" s="194"/>
      <c r="B28" s="102" t="s">
        <v>43</v>
      </c>
      <c r="C28" s="50">
        <f>VLOOKUP(B28,'Data &amp; Table'!A9:G65,2,FALSE)</f>
        <v>1666163</v>
      </c>
      <c r="D28" s="93" t="str">
        <f>VLOOKUP(B28,Table1[],3,FALSE)</f>
        <v>48 ct</v>
      </c>
      <c r="E28" s="50" t="s">
        <v>22</v>
      </c>
      <c r="F28" s="54">
        <f t="shared" si="11"/>
        <v>0.31708333333333333</v>
      </c>
      <c r="G28" s="52">
        <f>VLOOKUP(B28,Table1[],5,FALSE)</f>
        <v>48</v>
      </c>
      <c r="H28" s="53">
        <f>VLOOKUP(B28,Table1[],4,FALSE)</f>
        <v>15.22</v>
      </c>
      <c r="I28" s="45"/>
      <c r="J28" s="27"/>
      <c r="K28" s="47"/>
      <c r="L28" s="27"/>
      <c r="M28" s="47"/>
      <c r="N28" s="27"/>
      <c r="O28" s="47"/>
      <c r="P28" s="27"/>
      <c r="Q28" s="29">
        <f t="shared" si="9"/>
        <v>0</v>
      </c>
      <c r="R28" s="30">
        <f t="shared" si="10"/>
        <v>0</v>
      </c>
    </row>
    <row r="29" spans="1:18" ht="15" customHeight="1" x14ac:dyDescent="0.25">
      <c r="A29" s="194"/>
      <c r="B29" s="101" t="s">
        <v>47</v>
      </c>
      <c r="C29" s="50">
        <f>VLOOKUP(B29,'Data &amp; Table'!A10:G66,2,FALSE)</f>
        <v>0</v>
      </c>
      <c r="D29" s="93">
        <f>VLOOKUP(B29,Table1[],3,FALSE)</f>
        <v>0</v>
      </c>
      <c r="E29" s="50" t="s">
        <v>22</v>
      </c>
      <c r="F29" s="54">
        <f t="shared" si="11"/>
        <v>0.8</v>
      </c>
      <c r="G29" s="52">
        <f>VLOOKUP(B29,Table1[],5,FALSE)</f>
        <v>1</v>
      </c>
      <c r="H29" s="53">
        <f>VLOOKUP(B29,Table1[],4,FALSE)</f>
        <v>0.8</v>
      </c>
      <c r="I29" s="45"/>
      <c r="J29" s="27"/>
      <c r="K29" s="47"/>
      <c r="L29" s="27"/>
      <c r="M29" s="47"/>
      <c r="N29" s="27"/>
      <c r="O29" s="47"/>
      <c r="P29" s="27"/>
      <c r="Q29" s="29">
        <f t="shared" si="9"/>
        <v>0</v>
      </c>
      <c r="R29" s="30">
        <f t="shared" si="10"/>
        <v>0</v>
      </c>
    </row>
    <row r="30" spans="1:18" ht="15" customHeight="1" thickBot="1" x14ac:dyDescent="0.3">
      <c r="A30" s="194"/>
      <c r="B30" s="102" t="s">
        <v>48</v>
      </c>
      <c r="C30" s="50">
        <f>VLOOKUP(B30,'Data &amp; Table'!A11:G67,2,FALSE)</f>
        <v>8759060</v>
      </c>
      <c r="D30" s="93" t="str">
        <f>VLOOKUP(B30,Table1[],3,FALSE)</f>
        <v>48 ct</v>
      </c>
      <c r="E30" s="50" t="s">
        <v>22</v>
      </c>
      <c r="F30" s="54">
        <f t="shared" si="11"/>
        <v>0.30437500000000001</v>
      </c>
      <c r="G30" s="52">
        <f>VLOOKUP(B30,Table1[],5,FALSE)</f>
        <v>48</v>
      </c>
      <c r="H30" s="53">
        <f>VLOOKUP(B30,Table1[],4,FALSE)</f>
        <v>14.61</v>
      </c>
      <c r="I30" s="45"/>
      <c r="J30" s="27"/>
      <c r="K30" s="47"/>
      <c r="L30" s="27"/>
      <c r="M30" s="47"/>
      <c r="N30" s="27"/>
      <c r="O30" s="47"/>
      <c r="P30" s="27"/>
      <c r="Q30" s="29">
        <f t="shared" si="9"/>
        <v>0</v>
      </c>
      <c r="R30" s="30">
        <f t="shared" si="10"/>
        <v>0</v>
      </c>
    </row>
    <row r="31" spans="1:18" ht="15" customHeight="1" thickBot="1" x14ac:dyDescent="0.3">
      <c r="A31" s="194"/>
      <c r="B31" s="224" t="s">
        <v>14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9"/>
      <c r="R31" s="38"/>
    </row>
    <row r="32" spans="1:18" ht="15" customHeight="1" x14ac:dyDescent="0.25">
      <c r="A32" s="194"/>
      <c r="B32" s="102" t="s">
        <v>75</v>
      </c>
      <c r="C32" s="50">
        <f>VLOOKUP(B32,Table1[],2,FALSE)</f>
        <v>8328668</v>
      </c>
      <c r="D32" s="93" t="str">
        <f>VLOOKUP(B32,Table1[],3,FALSE)</f>
        <v>384 ct</v>
      </c>
      <c r="E32" s="50" t="s">
        <v>22</v>
      </c>
      <c r="F32" s="51">
        <f>SUM(H32/G32)</f>
        <v>3.3385416666666667E-2</v>
      </c>
      <c r="G32" s="56">
        <f>VLOOKUP(B32,Table1[],5,FALSE)</f>
        <v>384</v>
      </c>
      <c r="H32" s="53">
        <f>VLOOKUP(B32,Table1[],4,FALSE)</f>
        <v>12.82</v>
      </c>
      <c r="I32" s="42"/>
      <c r="J32" s="19"/>
      <c r="K32" s="44"/>
      <c r="L32" s="19"/>
      <c r="M32" s="44"/>
      <c r="N32" s="19"/>
      <c r="O32" s="44"/>
      <c r="P32" s="19"/>
      <c r="Q32" s="21">
        <f t="shared" si="9"/>
        <v>0</v>
      </c>
      <c r="R32" s="22">
        <f>SUM(Q32*F32)</f>
        <v>0</v>
      </c>
    </row>
    <row r="33" spans="1:18" ht="15" customHeight="1" x14ac:dyDescent="0.25">
      <c r="A33" s="194"/>
      <c r="B33" s="102" t="s">
        <v>65</v>
      </c>
      <c r="C33" s="50">
        <f>VLOOKUP(B33,Table1[],2,FALSE)</f>
        <v>4053468</v>
      </c>
      <c r="D33" s="93" t="str">
        <f>VLOOKUP(B33,Table1[],3,FALSE)</f>
        <v>20/50 ct</v>
      </c>
      <c r="E33" s="50" t="s">
        <v>22</v>
      </c>
      <c r="F33" s="54">
        <f t="shared" ref="F33:F45" si="12">SUM(H33/G33)</f>
        <v>4.0600000000000004E-2</v>
      </c>
      <c r="G33" s="56">
        <f>VLOOKUP(B33,Table1[],5,FALSE)</f>
        <v>1000</v>
      </c>
      <c r="H33" s="53">
        <f>VLOOKUP(B33,Table1[],4,FALSE)</f>
        <v>40.6</v>
      </c>
      <c r="I33" s="45"/>
      <c r="J33" s="27"/>
      <c r="K33" s="47"/>
      <c r="L33" s="27"/>
      <c r="M33" s="47"/>
      <c r="N33" s="27"/>
      <c r="O33" s="47"/>
      <c r="P33" s="27"/>
      <c r="Q33" s="29">
        <f t="shared" si="9"/>
        <v>0</v>
      </c>
      <c r="R33" s="30">
        <f t="shared" ref="R33:R45" si="13">SUM(Q33*F33)</f>
        <v>0</v>
      </c>
    </row>
    <row r="34" spans="1:18" ht="15" customHeight="1" x14ac:dyDescent="0.25">
      <c r="A34" s="194"/>
      <c r="B34" s="102" t="s">
        <v>50</v>
      </c>
      <c r="C34" s="50">
        <f>VLOOKUP(B34,Table1[],2,FALSE)</f>
        <v>4695292</v>
      </c>
      <c r="D34" s="93" t="str">
        <f>VLOOKUP(B34,Table1[],3,FALSE)</f>
        <v>6/50 ct</v>
      </c>
      <c r="E34" s="50" t="s">
        <v>22</v>
      </c>
      <c r="F34" s="54">
        <f t="shared" si="12"/>
        <v>9.5966666666666658E-2</v>
      </c>
      <c r="G34" s="56">
        <f>VLOOKUP(B34,Table1[],5,FALSE)</f>
        <v>300</v>
      </c>
      <c r="H34" s="53">
        <f>VLOOKUP(B34,Table1[],4,FALSE)</f>
        <v>28.79</v>
      </c>
      <c r="I34" s="45"/>
      <c r="J34" s="27"/>
      <c r="K34" s="47"/>
      <c r="L34" s="27"/>
      <c r="M34" s="47"/>
      <c r="N34" s="27"/>
      <c r="O34" s="47"/>
      <c r="P34" s="27"/>
      <c r="Q34" s="29">
        <f t="shared" si="9"/>
        <v>0</v>
      </c>
      <c r="R34" s="30">
        <f t="shared" si="13"/>
        <v>0</v>
      </c>
    </row>
    <row r="35" spans="1:18" ht="15" customHeight="1" x14ac:dyDescent="0.25">
      <c r="A35" s="194"/>
      <c r="B35" s="102" t="s">
        <v>60</v>
      </c>
      <c r="C35" s="50">
        <f>VLOOKUP(B35,Table1[],2,FALSE)</f>
        <v>6937445</v>
      </c>
      <c r="D35" s="93" t="str">
        <f>VLOOKUP(B35,Table1[],3,FALSE)</f>
        <v>200 ct</v>
      </c>
      <c r="E35" s="50" t="s">
        <v>22</v>
      </c>
      <c r="F35" s="54">
        <f t="shared" si="12"/>
        <v>7.4400000000000008E-2</v>
      </c>
      <c r="G35" s="56">
        <f>VLOOKUP(B35,Table1[],5,FALSE)</f>
        <v>200</v>
      </c>
      <c r="H35" s="53">
        <f>VLOOKUP(B35,Table1[],4,FALSE)</f>
        <v>14.88</v>
      </c>
      <c r="I35" s="45"/>
      <c r="J35" s="27"/>
      <c r="K35" s="47"/>
      <c r="L35" s="27"/>
      <c r="M35" s="47"/>
      <c r="N35" s="27"/>
      <c r="O35" s="47"/>
      <c r="P35" s="27"/>
      <c r="Q35" s="29">
        <f t="shared" si="9"/>
        <v>0</v>
      </c>
      <c r="R35" s="30">
        <f t="shared" si="13"/>
        <v>0</v>
      </c>
    </row>
    <row r="36" spans="1:18" ht="15" customHeight="1" x14ac:dyDescent="0.25">
      <c r="A36" s="194"/>
      <c r="B36" s="102" t="s">
        <v>61</v>
      </c>
      <c r="C36" s="50">
        <f>VLOOKUP(B36,Table1[],2,FALSE)</f>
        <v>4136768</v>
      </c>
      <c r="D36" s="93" t="str">
        <f>VLOOKUP(B36,Table1[],3,FALSE)</f>
        <v>1000 ct</v>
      </c>
      <c r="E36" s="50" t="s">
        <v>22</v>
      </c>
      <c r="F36" s="54">
        <f t="shared" si="12"/>
        <v>2.3809999999999998E-2</v>
      </c>
      <c r="G36" s="56">
        <f>VLOOKUP(B36,Table1[],5,FALSE)</f>
        <v>1000</v>
      </c>
      <c r="H36" s="53">
        <f>VLOOKUP(B36,Table1[],4,FALSE)</f>
        <v>23.81</v>
      </c>
      <c r="I36" s="45"/>
      <c r="J36" s="27"/>
      <c r="K36" s="47"/>
      <c r="L36" s="27"/>
      <c r="M36" s="47"/>
      <c r="N36" s="27"/>
      <c r="O36" s="47"/>
      <c r="P36" s="27"/>
      <c r="Q36" s="29">
        <f t="shared" si="9"/>
        <v>0</v>
      </c>
      <c r="R36" s="30">
        <f t="shared" si="13"/>
        <v>0</v>
      </c>
    </row>
    <row r="37" spans="1:18" ht="15" customHeight="1" x14ac:dyDescent="0.25">
      <c r="A37" s="194"/>
      <c r="B37" s="102" t="s">
        <v>80</v>
      </c>
      <c r="C37" s="50">
        <f>VLOOKUP(B37,Table1[],2,FALSE)</f>
        <v>7087133</v>
      </c>
      <c r="D37" s="93" t="str">
        <f>VLOOKUP(B37,Table1[],3,FALSE)</f>
        <v>200 ct</v>
      </c>
      <c r="E37" s="50" t="s">
        <v>22</v>
      </c>
      <c r="F37" s="54">
        <f t="shared" si="12"/>
        <v>0.17019999999999999</v>
      </c>
      <c r="G37" s="56">
        <f>VLOOKUP(B37,Table1[],5,FALSE)</f>
        <v>200</v>
      </c>
      <c r="H37" s="53">
        <f>VLOOKUP(B37,Table1[],4,FALSE)</f>
        <v>34.04</v>
      </c>
      <c r="I37" s="45"/>
      <c r="J37" s="27"/>
      <c r="K37" s="47"/>
      <c r="L37" s="27"/>
      <c r="M37" s="47"/>
      <c r="N37" s="27"/>
      <c r="O37" s="47"/>
      <c r="P37" s="27"/>
      <c r="Q37" s="29">
        <f t="shared" si="9"/>
        <v>0</v>
      </c>
      <c r="R37" s="30">
        <f t="shared" si="13"/>
        <v>0</v>
      </c>
    </row>
    <row r="38" spans="1:18" ht="15" customHeight="1" x14ac:dyDescent="0.25">
      <c r="A38" s="194"/>
      <c r="B38" s="102" t="s">
        <v>81</v>
      </c>
      <c r="C38" s="50">
        <f>VLOOKUP(B38,Table1[],2,FALSE)</f>
        <v>4879710</v>
      </c>
      <c r="D38" s="93" t="str">
        <f>VLOOKUP(B38,Table1[],3,FALSE)</f>
        <v>2000 ct</v>
      </c>
      <c r="E38" s="50" t="s">
        <v>22</v>
      </c>
      <c r="F38" s="54">
        <f t="shared" si="12"/>
        <v>6.13E-3</v>
      </c>
      <c r="G38" s="56">
        <f>VLOOKUP(B38,Table1[],5,FALSE)</f>
        <v>2000</v>
      </c>
      <c r="H38" s="53">
        <f>VLOOKUP(B38,Table1[],4,FALSE)</f>
        <v>12.26</v>
      </c>
      <c r="I38" s="45"/>
      <c r="J38" s="27"/>
      <c r="K38" s="47"/>
      <c r="L38" s="27"/>
      <c r="M38" s="47"/>
      <c r="N38" s="27"/>
      <c r="O38" s="47"/>
      <c r="P38" s="27"/>
      <c r="Q38" s="29">
        <f t="shared" si="9"/>
        <v>0</v>
      </c>
      <c r="R38" s="30">
        <f t="shared" si="13"/>
        <v>0</v>
      </c>
    </row>
    <row r="39" spans="1:18" ht="15" customHeight="1" x14ac:dyDescent="0.25">
      <c r="A39" s="194"/>
      <c r="B39" s="102" t="s">
        <v>82</v>
      </c>
      <c r="C39" s="50">
        <f>VLOOKUP(B39,Table1[],2,FALSE)</f>
        <v>6735138</v>
      </c>
      <c r="D39" s="93" t="str">
        <f>VLOOKUP(B39,Table1[],3,FALSE)</f>
        <v>200 ct</v>
      </c>
      <c r="E39" s="50" t="s">
        <v>22</v>
      </c>
      <c r="F39" s="54">
        <f t="shared" si="12"/>
        <v>6.9749999999999993E-2</v>
      </c>
      <c r="G39" s="56">
        <f>VLOOKUP(B39,Table1[],5,FALSE)</f>
        <v>200</v>
      </c>
      <c r="H39" s="53">
        <f>VLOOKUP(B39,Table1[],4,FALSE)</f>
        <v>13.95</v>
      </c>
      <c r="I39" s="45"/>
      <c r="J39" s="27"/>
      <c r="K39" s="47"/>
      <c r="L39" s="27"/>
      <c r="M39" s="47"/>
      <c r="N39" s="27"/>
      <c r="O39" s="47"/>
      <c r="P39" s="27"/>
      <c r="Q39" s="29">
        <f t="shared" si="9"/>
        <v>0</v>
      </c>
      <c r="R39" s="30">
        <f t="shared" si="13"/>
        <v>0</v>
      </c>
    </row>
    <row r="40" spans="1:18" ht="15" customHeight="1" x14ac:dyDescent="0.25">
      <c r="A40" s="194"/>
      <c r="B40" s="102" t="s">
        <v>83</v>
      </c>
      <c r="C40" s="50">
        <f>VLOOKUP(B40,Table1[],2,FALSE)</f>
        <v>6631347</v>
      </c>
      <c r="D40" s="93" t="str">
        <f>VLOOKUP(B40,Table1[],3,FALSE)</f>
        <v>600 ct</v>
      </c>
      <c r="E40" s="50" t="s">
        <v>22</v>
      </c>
      <c r="F40" s="54">
        <f t="shared" si="12"/>
        <v>3.3849999999999998E-2</v>
      </c>
      <c r="G40" s="56">
        <f>VLOOKUP(B40,Table1[],5,FALSE)</f>
        <v>600</v>
      </c>
      <c r="H40" s="53">
        <f>VLOOKUP(B40,Table1[],4,FALSE)</f>
        <v>20.309999999999999</v>
      </c>
      <c r="I40" s="45"/>
      <c r="J40" s="27"/>
      <c r="K40" s="47"/>
      <c r="L40" s="27"/>
      <c r="M40" s="47"/>
      <c r="N40" s="27"/>
      <c r="O40" s="47"/>
      <c r="P40" s="27"/>
      <c r="Q40" s="29">
        <f t="shared" si="9"/>
        <v>0</v>
      </c>
      <c r="R40" s="30">
        <f t="shared" si="13"/>
        <v>0</v>
      </c>
    </row>
    <row r="41" spans="1:18" ht="15" customHeight="1" x14ac:dyDescent="0.25">
      <c r="A41" s="194"/>
      <c r="B41" s="102" t="s">
        <v>84</v>
      </c>
      <c r="C41" s="50">
        <f>VLOOKUP(B41,Table1[],2,FALSE)</f>
        <v>4394417</v>
      </c>
      <c r="D41" s="93" t="str">
        <f>VLOOKUP(B41,Table1[],3,FALSE)</f>
        <v>500 ct</v>
      </c>
      <c r="E41" s="50" t="s">
        <v>22</v>
      </c>
      <c r="F41" s="54">
        <f t="shared" si="12"/>
        <v>1.8460000000000001E-2</v>
      </c>
      <c r="G41" s="56">
        <f>VLOOKUP(B41,Table1[],5,FALSE)</f>
        <v>500</v>
      </c>
      <c r="H41" s="53">
        <f>VLOOKUP(B41,Table1[],4,FALSE)</f>
        <v>9.23</v>
      </c>
      <c r="I41" s="45"/>
      <c r="J41" s="27"/>
      <c r="K41" s="47"/>
      <c r="L41" s="27"/>
      <c r="M41" s="47"/>
      <c r="N41" s="27"/>
      <c r="O41" s="47"/>
      <c r="P41" s="27"/>
      <c r="Q41" s="29">
        <f t="shared" si="9"/>
        <v>0</v>
      </c>
      <c r="R41" s="30">
        <f t="shared" si="13"/>
        <v>0</v>
      </c>
    </row>
    <row r="42" spans="1:18" ht="15" customHeight="1" x14ac:dyDescent="0.25">
      <c r="A42" s="194"/>
      <c r="B42" s="102" t="s">
        <v>85</v>
      </c>
      <c r="C42" s="50">
        <f>VLOOKUP(B42,Table1[],2,FALSE)</f>
        <v>210417</v>
      </c>
      <c r="D42" s="93" t="str">
        <f>VLOOKUP(B42,Table1[],3,FALSE)</f>
        <v>3/1000 ct</v>
      </c>
      <c r="E42" s="50" t="s">
        <v>22</v>
      </c>
      <c r="F42" s="54">
        <f t="shared" si="12"/>
        <v>1.04E-2</v>
      </c>
      <c r="G42" s="56">
        <f>VLOOKUP(B42,Table1[],5,FALSE)</f>
        <v>1000</v>
      </c>
      <c r="H42" s="53">
        <f>VLOOKUP(B42,Table1[],4,FALSE)</f>
        <v>10.4</v>
      </c>
      <c r="I42" s="45"/>
      <c r="J42" s="27"/>
      <c r="K42" s="47"/>
      <c r="L42" s="27"/>
      <c r="M42" s="47"/>
      <c r="N42" s="27"/>
      <c r="O42" s="47"/>
      <c r="P42" s="27"/>
      <c r="Q42" s="29">
        <f t="shared" si="9"/>
        <v>0</v>
      </c>
      <c r="R42" s="30">
        <f t="shared" si="13"/>
        <v>0</v>
      </c>
    </row>
    <row r="43" spans="1:18" ht="15" customHeight="1" x14ac:dyDescent="0.25">
      <c r="A43" s="194"/>
      <c r="B43" s="102" t="s">
        <v>86</v>
      </c>
      <c r="C43" s="50">
        <f>VLOOKUP(B43,Table1[],2,FALSE)</f>
        <v>210447</v>
      </c>
      <c r="D43" s="93" t="str">
        <f>VLOOKUP(B43,Table1[],3,FALSE)</f>
        <v>3/1000 ct</v>
      </c>
      <c r="E43" s="50" t="s">
        <v>22</v>
      </c>
      <c r="F43" s="54">
        <f t="shared" si="12"/>
        <v>6.7400000000000003E-3</v>
      </c>
      <c r="G43" s="56">
        <f>VLOOKUP(B43,Table1[],5,FALSE)</f>
        <v>1000</v>
      </c>
      <c r="H43" s="53">
        <f>VLOOKUP(B43,Table1[],4,FALSE)</f>
        <v>6.74</v>
      </c>
      <c r="I43" s="45"/>
      <c r="J43" s="34"/>
      <c r="K43" s="49"/>
      <c r="L43" s="34"/>
      <c r="M43" s="49"/>
      <c r="N43" s="34"/>
      <c r="O43" s="49"/>
      <c r="P43" s="34"/>
      <c r="Q43" s="29">
        <f t="shared" si="9"/>
        <v>0</v>
      </c>
      <c r="R43" s="30">
        <f t="shared" si="13"/>
        <v>0</v>
      </c>
    </row>
    <row r="44" spans="1:18" ht="15" customHeight="1" x14ac:dyDescent="0.25">
      <c r="A44" s="194"/>
      <c r="B44" s="102" t="s">
        <v>87</v>
      </c>
      <c r="C44" s="50">
        <f>VLOOKUP(B44,Table1[],2,FALSE)</f>
        <v>2647933</v>
      </c>
      <c r="D44" s="93" t="str">
        <f>VLOOKUP(B44,Table1[],3,FALSE)</f>
        <v>2000 ct</v>
      </c>
      <c r="E44" s="50" t="s">
        <v>22</v>
      </c>
      <c r="F44" s="54">
        <f t="shared" si="12"/>
        <v>9.1599999999999997E-3</v>
      </c>
      <c r="G44" s="56">
        <f>VLOOKUP(B44,Table1[],5,FALSE)</f>
        <v>2000</v>
      </c>
      <c r="H44" s="53">
        <f>VLOOKUP(B44,Table1[],4,FALSE)</f>
        <v>18.32</v>
      </c>
      <c r="I44" s="45"/>
      <c r="J44" s="25"/>
      <c r="K44" s="46"/>
      <c r="L44" s="25"/>
      <c r="M44" s="46"/>
      <c r="N44" s="25"/>
      <c r="O44" s="46"/>
      <c r="P44" s="25"/>
      <c r="Q44" s="29">
        <f t="shared" si="9"/>
        <v>0</v>
      </c>
      <c r="R44" s="30">
        <f t="shared" si="13"/>
        <v>0</v>
      </c>
    </row>
    <row r="45" spans="1:18" ht="15" customHeight="1" thickBot="1" x14ac:dyDescent="0.3">
      <c r="A45" s="194"/>
      <c r="B45" s="102" t="s">
        <v>52</v>
      </c>
      <c r="C45" s="50">
        <f>VLOOKUP(B45,Table1[],2,FALSE)</f>
        <v>4040440</v>
      </c>
      <c r="D45" s="93" t="str">
        <f>VLOOKUP(B45,Table1[],3,FALSE)</f>
        <v>24 ct</v>
      </c>
      <c r="E45" s="50" t="s">
        <v>22</v>
      </c>
      <c r="F45" s="54">
        <f t="shared" si="12"/>
        <v>0.79041666666666666</v>
      </c>
      <c r="G45" s="56">
        <f>VLOOKUP(B45,Table1[],5,FALSE)</f>
        <v>24</v>
      </c>
      <c r="H45" s="53">
        <f>VLOOKUP(B45,Table1[],4,FALSE)</f>
        <v>18.97</v>
      </c>
      <c r="I45" s="45"/>
      <c r="J45" s="25"/>
      <c r="K45" s="46"/>
      <c r="L45" s="25"/>
      <c r="M45" s="46"/>
      <c r="N45" s="25"/>
      <c r="O45" s="46"/>
      <c r="P45" s="25"/>
      <c r="Q45" s="29">
        <f t="shared" si="9"/>
        <v>0</v>
      </c>
      <c r="R45" s="30">
        <f t="shared" si="13"/>
        <v>0</v>
      </c>
    </row>
    <row r="46" spans="1:18" ht="15" customHeight="1" thickBot="1" x14ac:dyDescent="0.3">
      <c r="A46" s="194"/>
      <c r="B46" s="224" t="s">
        <v>89</v>
      </c>
      <c r="C46" s="224"/>
      <c r="D46" s="224"/>
      <c r="E46" s="224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224"/>
      <c r="Q46" s="9"/>
      <c r="R46" s="38"/>
    </row>
    <row r="47" spans="1:18" ht="15" customHeight="1" x14ac:dyDescent="0.25">
      <c r="A47" s="194"/>
      <c r="B47" s="102" t="s">
        <v>91</v>
      </c>
      <c r="C47" s="50">
        <f>VLOOKUP(B47,Table1[],2,FALSE)</f>
        <v>9523986</v>
      </c>
      <c r="D47" s="93" t="str">
        <f>VLOOKUP(B47,Table1[],3,FALSE)</f>
        <v>96/Sli</v>
      </c>
      <c r="E47" s="50" t="s">
        <v>22</v>
      </c>
      <c r="F47" s="51">
        <f>SUM(H47/G47)</f>
        <v>0.22072916666666667</v>
      </c>
      <c r="G47" s="56">
        <f>VLOOKUP(B47,Table1[],5,FALSE)</f>
        <v>96</v>
      </c>
      <c r="H47" s="53">
        <f>VLOOKUP(B47,Table1[],4,FALSE)</f>
        <v>21.19</v>
      </c>
      <c r="I47" s="16"/>
      <c r="J47" s="57"/>
      <c r="K47" s="18"/>
      <c r="L47" s="58"/>
      <c r="M47" s="20"/>
      <c r="N47" s="58"/>
      <c r="O47" s="20"/>
      <c r="P47" s="57"/>
      <c r="Q47" s="21">
        <f t="shared" ref="Q47:Q58" si="14">SUM(J47:P47)</f>
        <v>0</v>
      </c>
      <c r="R47" s="22">
        <f t="shared" ref="R47:R58" si="15">SUM(Q47*F47)</f>
        <v>0</v>
      </c>
    </row>
    <row r="48" spans="1:18" ht="15" customHeight="1" x14ac:dyDescent="0.25">
      <c r="A48" s="194"/>
      <c r="B48" s="102" t="s">
        <v>74</v>
      </c>
      <c r="C48" s="50">
        <f>VLOOKUP(B48,Table1[],2,FALSE)</f>
        <v>9523952</v>
      </c>
      <c r="D48" s="93" t="str">
        <f>VLOOKUP(B48,Table1[],3,FALSE)</f>
        <v>96/Sli</v>
      </c>
      <c r="E48" s="50" t="s">
        <v>22</v>
      </c>
      <c r="F48" s="54">
        <f t="shared" ref="F48:F58" si="16">SUM(H48/G48)</f>
        <v>0.22750000000000001</v>
      </c>
      <c r="G48" s="56">
        <f>VLOOKUP(B48,Table1[],5,FALSE)</f>
        <v>96</v>
      </c>
      <c r="H48" s="53">
        <f>VLOOKUP(B48,Table1[],4,FALSE)</f>
        <v>21.84</v>
      </c>
      <c r="I48" s="24"/>
      <c r="J48" s="59"/>
      <c r="K48" s="26"/>
      <c r="L48" s="60"/>
      <c r="M48" s="28"/>
      <c r="N48" s="60"/>
      <c r="O48" s="28"/>
      <c r="P48" s="59"/>
      <c r="Q48" s="29">
        <f t="shared" si="14"/>
        <v>0</v>
      </c>
      <c r="R48" s="30">
        <f t="shared" si="15"/>
        <v>0</v>
      </c>
    </row>
    <row r="49" spans="1:18" ht="15" customHeight="1" x14ac:dyDescent="0.25">
      <c r="A49" s="194"/>
      <c r="B49" s="102" t="s">
        <v>51</v>
      </c>
      <c r="C49" s="50">
        <f>VLOOKUP(B49,Table1[],2,FALSE)</f>
        <v>4212221</v>
      </c>
      <c r="D49" s="93" t="str">
        <f>VLOOKUP(B49,Table1[],3,FALSE)</f>
        <v>96 ct</v>
      </c>
      <c r="E49" s="50" t="s">
        <v>22</v>
      </c>
      <c r="F49" s="54">
        <f t="shared" si="16"/>
        <v>0.40479166666666666</v>
      </c>
      <c r="G49" s="56">
        <f>VLOOKUP(B49,Table1[],5,FALSE)</f>
        <v>96</v>
      </c>
      <c r="H49" s="53">
        <f>VLOOKUP(B49,Table1[],4,FALSE)</f>
        <v>38.86</v>
      </c>
      <c r="I49" s="24"/>
      <c r="J49" s="59"/>
      <c r="K49" s="26"/>
      <c r="L49" s="60"/>
      <c r="M49" s="28"/>
      <c r="N49" s="60"/>
      <c r="O49" s="28"/>
      <c r="P49" s="59"/>
      <c r="Q49" s="29">
        <f t="shared" si="14"/>
        <v>0</v>
      </c>
      <c r="R49" s="30">
        <f t="shared" si="15"/>
        <v>0</v>
      </c>
    </row>
    <row r="50" spans="1:18" ht="15" customHeight="1" x14ac:dyDescent="0.25">
      <c r="A50" s="194"/>
      <c r="B50" s="102" t="s">
        <v>55</v>
      </c>
      <c r="C50" s="50">
        <f>VLOOKUP(B50,Table1[],2,FALSE)</f>
        <v>4044640</v>
      </c>
      <c r="D50" s="93" t="str">
        <f>VLOOKUP(B50,Table1[],3,FALSE)</f>
        <v>96 ct</v>
      </c>
      <c r="E50" s="50" t="s">
        <v>22</v>
      </c>
      <c r="F50" s="54">
        <f t="shared" si="16"/>
        <v>0.37062499999999998</v>
      </c>
      <c r="G50" s="56">
        <f>VLOOKUP(B50,Table1[],5,FALSE)</f>
        <v>96</v>
      </c>
      <c r="H50" s="53">
        <f>VLOOKUP(B50,Table1[],4,FALSE)</f>
        <v>35.58</v>
      </c>
      <c r="I50" s="24"/>
      <c r="J50" s="59"/>
      <c r="K50" s="26"/>
      <c r="L50" s="60"/>
      <c r="M50" s="28"/>
      <c r="N50" s="60"/>
      <c r="O50" s="28"/>
      <c r="P50" s="59"/>
      <c r="Q50" s="29">
        <f t="shared" si="14"/>
        <v>0</v>
      </c>
      <c r="R50" s="30">
        <f t="shared" si="15"/>
        <v>0</v>
      </c>
    </row>
    <row r="51" spans="1:18" ht="15" customHeight="1" x14ac:dyDescent="0.25">
      <c r="A51" s="194"/>
      <c r="B51" s="102" t="s">
        <v>66</v>
      </c>
      <c r="C51" s="50">
        <f>VLOOKUP(B51,Table1[],2,FALSE)</f>
        <v>4008538</v>
      </c>
      <c r="D51" s="93" t="str">
        <f>VLOOKUP(B51,Table1[],3,FALSE)</f>
        <v>500 ct</v>
      </c>
      <c r="E51" s="50" t="s">
        <v>22</v>
      </c>
      <c r="F51" s="54">
        <f t="shared" si="16"/>
        <v>3.1120000000000002E-2</v>
      </c>
      <c r="G51" s="56">
        <f>VLOOKUP(B51,Table1[],5,FALSE)</f>
        <v>500</v>
      </c>
      <c r="H51" s="53">
        <f>VLOOKUP(B51,Table1[],4,FALSE)</f>
        <v>15.56</v>
      </c>
      <c r="I51" s="24"/>
      <c r="J51" s="59"/>
      <c r="K51" s="26"/>
      <c r="L51" s="60"/>
      <c r="M51" s="28"/>
      <c r="N51" s="60"/>
      <c r="O51" s="28"/>
      <c r="P51" s="59"/>
      <c r="Q51" s="29">
        <f t="shared" si="14"/>
        <v>0</v>
      </c>
      <c r="R51" s="30">
        <f t="shared" si="15"/>
        <v>0</v>
      </c>
    </row>
    <row r="52" spans="1:18" ht="15" customHeight="1" x14ac:dyDescent="0.25">
      <c r="A52" s="194"/>
      <c r="B52" s="102" t="s">
        <v>67</v>
      </c>
      <c r="C52" s="50">
        <f>VLOOKUP(B52,Table1[],2,FALSE)</f>
        <v>4114914</v>
      </c>
      <c r="D52" s="93" t="str">
        <f>VLOOKUP(B52,Table1[],3,FALSE)</f>
        <v>300 ct</v>
      </c>
      <c r="E52" s="50" t="s">
        <v>22</v>
      </c>
      <c r="F52" s="54">
        <f t="shared" si="16"/>
        <v>4.1033333333333338E-2</v>
      </c>
      <c r="G52" s="56">
        <f>VLOOKUP(B52,Table1[],5,FALSE)</f>
        <v>300</v>
      </c>
      <c r="H52" s="53">
        <f>VLOOKUP(B52,Table1[],4,FALSE)</f>
        <v>12.31</v>
      </c>
      <c r="I52" s="24"/>
      <c r="J52" s="59"/>
      <c r="K52" s="26"/>
      <c r="L52" s="60"/>
      <c r="M52" s="28"/>
      <c r="N52" s="60"/>
      <c r="O52" s="28"/>
      <c r="P52" s="59"/>
      <c r="Q52" s="29">
        <f t="shared" si="14"/>
        <v>0</v>
      </c>
      <c r="R52" s="30">
        <f t="shared" si="15"/>
        <v>0</v>
      </c>
    </row>
    <row r="53" spans="1:18" ht="15" customHeight="1" x14ac:dyDescent="0.25">
      <c r="A53" s="194"/>
      <c r="B53" s="101" t="s">
        <v>28</v>
      </c>
      <c r="C53" s="50">
        <f>VLOOKUP(B53,Table1[],2,FALSE)</f>
        <v>1850189</v>
      </c>
      <c r="D53" s="93" t="str">
        <f>VLOOKUP(B53,Table1[],3,FALSE)</f>
        <v>4/30 ct</v>
      </c>
      <c r="E53" s="50" t="s">
        <v>22</v>
      </c>
      <c r="F53" s="54">
        <f t="shared" si="16"/>
        <v>0.23716666666666666</v>
      </c>
      <c r="G53" s="56">
        <f>VLOOKUP(B53,Table1[],5,FALSE)</f>
        <v>120</v>
      </c>
      <c r="H53" s="53">
        <f>VLOOKUP(B53,Table1[],4,FALSE)</f>
        <v>28.46</v>
      </c>
      <c r="I53" s="24"/>
      <c r="J53" s="59"/>
      <c r="K53" s="26"/>
      <c r="L53" s="60"/>
      <c r="M53" s="28"/>
      <c r="N53" s="60"/>
      <c r="O53" s="28"/>
      <c r="P53" s="59"/>
      <c r="Q53" s="29">
        <f t="shared" si="14"/>
        <v>0</v>
      </c>
      <c r="R53" s="30">
        <f t="shared" si="15"/>
        <v>0</v>
      </c>
    </row>
    <row r="54" spans="1:18" ht="15" customHeight="1" x14ac:dyDescent="0.25">
      <c r="A54" s="194"/>
      <c r="B54" s="102" t="s">
        <v>32</v>
      </c>
      <c r="C54" s="50">
        <f>VLOOKUP(B54,Table1[],2,FALSE)</f>
        <v>4307575</v>
      </c>
      <c r="D54" s="93" t="str">
        <f>VLOOKUP(B54,Table1[],3,FALSE)</f>
        <v>200 ct</v>
      </c>
      <c r="E54" s="50" t="s">
        <v>22</v>
      </c>
      <c r="F54" s="54">
        <f t="shared" si="16"/>
        <v>0.10869999999999999</v>
      </c>
      <c r="G54" s="56">
        <f>VLOOKUP(B54,Table1[],5,FALSE)</f>
        <v>200</v>
      </c>
      <c r="H54" s="53">
        <f>VLOOKUP(B54,Table1[],4,FALSE)</f>
        <v>21.74</v>
      </c>
      <c r="I54" s="24"/>
      <c r="J54" s="59"/>
      <c r="K54" s="26"/>
      <c r="L54" s="60"/>
      <c r="M54" s="28"/>
      <c r="N54" s="60"/>
      <c r="O54" s="28"/>
      <c r="P54" s="59"/>
      <c r="Q54" s="29">
        <f t="shared" si="14"/>
        <v>0</v>
      </c>
      <c r="R54" s="30">
        <f t="shared" si="15"/>
        <v>0</v>
      </c>
    </row>
    <row r="55" spans="1:18" ht="15" customHeight="1" x14ac:dyDescent="0.25">
      <c r="A55" s="194"/>
      <c r="B55" s="101" t="s">
        <v>34</v>
      </c>
      <c r="C55" s="50">
        <f>VLOOKUP(B55,Table1[],2,FALSE)</f>
        <v>1739663</v>
      </c>
      <c r="D55" s="93" t="str">
        <f>VLOOKUP(B55,Table1[],3,FALSE)</f>
        <v>6/50 ct</v>
      </c>
      <c r="E55" s="50" t="s">
        <v>22</v>
      </c>
      <c r="F55" s="54">
        <f t="shared" si="16"/>
        <v>0.1641</v>
      </c>
      <c r="G55" s="56">
        <f>VLOOKUP(B55,Table1[],5,FALSE)</f>
        <v>300</v>
      </c>
      <c r="H55" s="53">
        <f>VLOOKUP(B55,Table1[],4,FALSE)</f>
        <v>49.23</v>
      </c>
      <c r="I55" s="24"/>
      <c r="J55" s="59"/>
      <c r="K55" s="26"/>
      <c r="L55" s="60"/>
      <c r="M55" s="28"/>
      <c r="N55" s="60"/>
      <c r="O55" s="28"/>
      <c r="P55" s="59"/>
      <c r="Q55" s="29">
        <f t="shared" si="14"/>
        <v>0</v>
      </c>
      <c r="R55" s="30">
        <f t="shared" si="15"/>
        <v>0</v>
      </c>
    </row>
    <row r="56" spans="1:18" ht="15" customHeight="1" x14ac:dyDescent="0.25">
      <c r="A56" s="194"/>
      <c r="B56" s="102" t="s">
        <v>37</v>
      </c>
      <c r="C56" s="50">
        <f>VLOOKUP(B56,Table1[],2,FALSE)</f>
        <v>1827433</v>
      </c>
      <c r="D56" s="93" t="str">
        <f>VLOOKUP(B56,Table1[],3,FALSE)</f>
        <v>64 ct</v>
      </c>
      <c r="E56" s="50" t="s">
        <v>22</v>
      </c>
      <c r="F56" s="54">
        <f t="shared" si="16"/>
        <v>0.27124999999999999</v>
      </c>
      <c r="G56" s="56">
        <f>VLOOKUP(B56,Table1[],5,FALSE)</f>
        <v>64</v>
      </c>
      <c r="H56" s="53">
        <f>VLOOKUP(B56,Table1[],4,FALSE)</f>
        <v>17.36</v>
      </c>
      <c r="I56" s="24"/>
      <c r="J56" s="59"/>
      <c r="K56" s="26"/>
      <c r="L56" s="60"/>
      <c r="M56" s="28"/>
      <c r="N56" s="60"/>
      <c r="O56" s="28"/>
      <c r="P56" s="59"/>
      <c r="Q56" s="29">
        <f t="shared" si="14"/>
        <v>0</v>
      </c>
      <c r="R56" s="30">
        <f t="shared" si="15"/>
        <v>0</v>
      </c>
    </row>
    <row r="57" spans="1:18" ht="15" customHeight="1" x14ac:dyDescent="0.25">
      <c r="A57" s="194"/>
      <c r="B57" s="102" t="s">
        <v>52</v>
      </c>
      <c r="C57" s="50">
        <f>VLOOKUP(B57,Table1[],2,FALSE)</f>
        <v>4040440</v>
      </c>
      <c r="D57" s="93" t="str">
        <f>VLOOKUP(B57,Table1[],3,FALSE)</f>
        <v>24 ct</v>
      </c>
      <c r="E57" s="50" t="s">
        <v>22</v>
      </c>
      <c r="F57" s="54">
        <f t="shared" si="16"/>
        <v>0.79041666666666666</v>
      </c>
      <c r="G57" s="56">
        <f>VLOOKUP(B57,Table1[],5,FALSE)</f>
        <v>24</v>
      </c>
      <c r="H57" s="53">
        <f>VLOOKUP(B57,Table1[],4,FALSE)</f>
        <v>18.97</v>
      </c>
      <c r="I57" s="32"/>
      <c r="J57" s="61"/>
      <c r="K57" s="33"/>
      <c r="L57" s="62"/>
      <c r="M57" s="35"/>
      <c r="N57" s="62"/>
      <c r="O57" s="35"/>
      <c r="P57" s="61"/>
      <c r="Q57" s="29">
        <f t="shared" si="14"/>
        <v>0</v>
      </c>
      <c r="R57" s="30">
        <f t="shared" si="15"/>
        <v>0</v>
      </c>
    </row>
    <row r="58" spans="1:18" ht="15" customHeight="1" thickBot="1" x14ac:dyDescent="0.3">
      <c r="A58" s="194"/>
      <c r="B58" s="102" t="s">
        <v>73</v>
      </c>
      <c r="C58" s="50">
        <f>VLOOKUP(B58,Table1[],2,FALSE)</f>
        <v>4013066</v>
      </c>
      <c r="D58" s="93" t="str">
        <f>VLOOKUP(B58,Table1[],3,FALSE)</f>
        <v>24 ct</v>
      </c>
      <c r="E58" s="50" t="s">
        <v>22</v>
      </c>
      <c r="F58" s="54">
        <f t="shared" si="16"/>
        <v>0.68833333333333335</v>
      </c>
      <c r="G58" s="56">
        <f>VLOOKUP(B58,Table1[],5,FALSE)</f>
        <v>24</v>
      </c>
      <c r="H58" s="53">
        <f>VLOOKUP(B58,Table1[],4,FALSE)</f>
        <v>16.52</v>
      </c>
      <c r="I58" s="32"/>
      <c r="J58" s="61"/>
      <c r="K58" s="33"/>
      <c r="L58" s="62"/>
      <c r="M58" s="35"/>
      <c r="N58" s="62"/>
      <c r="O58" s="35"/>
      <c r="P58" s="61"/>
      <c r="Q58" s="29">
        <f t="shared" si="14"/>
        <v>0</v>
      </c>
      <c r="R58" s="30">
        <f t="shared" si="15"/>
        <v>0</v>
      </c>
    </row>
    <row r="59" spans="1:18" ht="15" customHeight="1" thickBot="1" x14ac:dyDescent="0.3">
      <c r="A59" s="194"/>
      <c r="B59" s="224" t="s">
        <v>90</v>
      </c>
      <c r="C59" s="225"/>
      <c r="D59" s="225"/>
      <c r="E59" s="225"/>
      <c r="F59" s="225"/>
      <c r="G59" s="225"/>
      <c r="H59" s="225"/>
      <c r="I59" s="225"/>
      <c r="J59" s="225"/>
      <c r="K59" s="225"/>
      <c r="L59" s="225"/>
      <c r="M59" s="225"/>
      <c r="N59" s="225"/>
      <c r="O59" s="225"/>
      <c r="P59" s="225"/>
      <c r="Q59" s="81"/>
      <c r="R59" s="82"/>
    </row>
    <row r="60" spans="1:18" ht="15" customHeight="1" thickBot="1" x14ac:dyDescent="0.3">
      <c r="A60" s="211"/>
      <c r="B60" s="103" t="s">
        <v>44</v>
      </c>
      <c r="C60" s="83">
        <f>VLOOKUP(B60,Table1[],2,FALSE)</f>
        <v>2104998</v>
      </c>
      <c r="D60" s="94" t="str">
        <f>VLOOKUP(B60,Table1[],3,FALSE)</f>
        <v>1000 ct</v>
      </c>
      <c r="E60" s="84" t="s">
        <v>22</v>
      </c>
      <c r="F60" s="85">
        <f t="shared" ref="F60" si="17">SUM(H60/G60)</f>
        <v>6.3200000000000001E-3</v>
      </c>
      <c r="G60" s="84">
        <f>VLOOKUP(B60,Table1[],5,FALSE)</f>
        <v>1000</v>
      </c>
      <c r="H60" s="84">
        <f>VLOOKUP(B60,Table1[],4,FALSE)</f>
        <v>6.32</v>
      </c>
      <c r="I60" s="86"/>
      <c r="J60" s="87"/>
      <c r="K60" s="88"/>
      <c r="L60" s="89"/>
      <c r="M60" s="90"/>
      <c r="N60" s="89"/>
      <c r="O60" s="90"/>
      <c r="P60" s="87"/>
      <c r="Q60" s="91">
        <f t="shared" ref="Q60" si="18">SUM(J60:P60)</f>
        <v>0</v>
      </c>
      <c r="R60" s="92">
        <f t="shared" ref="R60" si="19">SUM(Q60*F60)</f>
        <v>0</v>
      </c>
    </row>
    <row r="61" spans="1:18" x14ac:dyDescent="0.25">
      <c r="Q61" s="64">
        <f>SUM(Q7:Q58)</f>
        <v>0</v>
      </c>
      <c r="R61" s="65">
        <f>SUM(R7:R58)</f>
        <v>0</v>
      </c>
    </row>
  </sheetData>
  <sheetProtection algorithmName="SHA-512" hashValue="qW3CtSsrxfnz/bDT+MpDQpnuwjIbx6B9QUnuqlZEM/X/ofijmjor7sArzrpwMMQ4I2H6X6SXQhbQJEsBYc2Emw==" saltValue="lNPBT/tnIoD3dIkWArG5lQ==" spinCount="100000" sheet="1" objects="1" scenarios="1"/>
  <protectedRanges>
    <protectedRange sqref="I60:P60 I7:P15 I47:P58 I22:P30 I17:P20 I32:P45" name="Range1"/>
  </protectedRanges>
  <mergeCells count="18">
    <mergeCell ref="B1:O2"/>
    <mergeCell ref="P1:P2"/>
    <mergeCell ref="Q1:Q2"/>
    <mergeCell ref="R1:R2"/>
    <mergeCell ref="I3:I4"/>
    <mergeCell ref="Q3:Q4"/>
    <mergeCell ref="R3:R4"/>
    <mergeCell ref="A3:A60"/>
    <mergeCell ref="B3:B4"/>
    <mergeCell ref="D3:D4"/>
    <mergeCell ref="E3:E4"/>
    <mergeCell ref="F3:F4"/>
    <mergeCell ref="B46:P46"/>
    <mergeCell ref="B59:P59"/>
    <mergeCell ref="B6:P6"/>
    <mergeCell ref="B16:P16"/>
    <mergeCell ref="B21:P21"/>
    <mergeCell ref="B31:P31"/>
  </mergeCells>
  <conditionalFormatting sqref="B29">
    <cfRule type="duplicateValues" dxfId="3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B8BFD-5479-4B14-B4A2-E8EDED6DFDEC}">
  <dimension ref="A1:R62"/>
  <sheetViews>
    <sheetView workbookViewId="0">
      <pane xSplit="9" ySplit="4" topLeftCell="J8" activePane="bottomRight" state="frozen"/>
      <selection pane="topRight" activeCell="J1" sqref="J1"/>
      <selection pane="bottomLeft" activeCell="A5" sqref="A5"/>
      <selection pane="bottomRight" activeCell="B8" sqref="B8"/>
    </sheetView>
  </sheetViews>
  <sheetFormatPr defaultRowHeight="15" x14ac:dyDescent="0.25"/>
  <cols>
    <col min="2" max="2" width="24" style="104" customWidth="1"/>
    <col min="3" max="3" width="14.85546875" hidden="1" customWidth="1"/>
    <col min="4" max="4" width="14.85546875" style="95" hidden="1" customWidth="1"/>
    <col min="5" max="5" width="10" hidden="1" customWidth="1"/>
    <col min="6" max="6" width="10.140625" style="63" hidden="1" customWidth="1"/>
    <col min="7" max="7" width="10.140625" hidden="1" customWidth="1"/>
    <col min="8" max="8" width="9.140625" hidden="1" customWidth="1"/>
    <col min="18" max="18" width="11.7109375" customWidth="1"/>
  </cols>
  <sheetData>
    <row r="1" spans="1:18" ht="15" customHeight="1" x14ac:dyDescent="0.25">
      <c r="A1" s="1"/>
      <c r="B1" s="204" t="s">
        <v>118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26"/>
      <c r="Q1" s="200"/>
      <c r="R1" s="202"/>
    </row>
    <row r="2" spans="1:18" ht="15" customHeight="1" thickBot="1" x14ac:dyDescent="0.3">
      <c r="A2" s="80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27"/>
      <c r="Q2" s="201"/>
      <c r="R2" s="203"/>
    </row>
    <row r="3" spans="1:18" ht="15" customHeight="1" x14ac:dyDescent="0.25">
      <c r="A3" s="193" t="s">
        <v>110</v>
      </c>
      <c r="B3" s="222" t="s">
        <v>0</v>
      </c>
      <c r="C3" s="3" t="s">
        <v>1</v>
      </c>
      <c r="D3" s="214" t="s">
        <v>2</v>
      </c>
      <c r="E3" s="216" t="s">
        <v>3</v>
      </c>
      <c r="F3" s="218" t="s">
        <v>4</v>
      </c>
      <c r="G3" s="4" t="s">
        <v>5</v>
      </c>
      <c r="H3" s="4" t="s">
        <v>5</v>
      </c>
      <c r="I3" s="206" t="s">
        <v>6</v>
      </c>
      <c r="J3" s="5">
        <f>'Cover Sheet'!D5</f>
        <v>44296</v>
      </c>
      <c r="K3" s="5">
        <f t="shared" ref="K3:P3" si="0">J3+1</f>
        <v>44297</v>
      </c>
      <c r="L3" s="5">
        <f t="shared" si="0"/>
        <v>44298</v>
      </c>
      <c r="M3" s="5">
        <f t="shared" si="0"/>
        <v>44299</v>
      </c>
      <c r="N3" s="5">
        <f t="shared" si="0"/>
        <v>44300</v>
      </c>
      <c r="O3" s="5">
        <f t="shared" si="0"/>
        <v>44301</v>
      </c>
      <c r="P3" s="5">
        <f t="shared" si="0"/>
        <v>44302</v>
      </c>
      <c r="Q3" s="228" t="s">
        <v>7</v>
      </c>
      <c r="R3" s="230" t="s">
        <v>8</v>
      </c>
    </row>
    <row r="4" spans="1:18" ht="15" customHeight="1" thickBot="1" x14ac:dyDescent="0.3">
      <c r="A4" s="194"/>
      <c r="B4" s="223"/>
      <c r="C4" s="6" t="s">
        <v>9</v>
      </c>
      <c r="D4" s="215"/>
      <c r="E4" s="217"/>
      <c r="F4" s="219"/>
      <c r="G4" s="7" t="s">
        <v>10</v>
      </c>
      <c r="H4" s="7" t="s">
        <v>11</v>
      </c>
      <c r="I4" s="207"/>
      <c r="J4" s="113" t="str">
        <f>TEXT(J3,"ddd")</f>
        <v>Sat</v>
      </c>
      <c r="K4" s="113" t="str">
        <f t="shared" ref="K4:P4" si="1">TEXT(K3,"ddd")</f>
        <v>Sun</v>
      </c>
      <c r="L4" s="113" t="str">
        <f t="shared" si="1"/>
        <v>Mon</v>
      </c>
      <c r="M4" s="113" t="str">
        <f t="shared" si="1"/>
        <v>Tue</v>
      </c>
      <c r="N4" s="113" t="str">
        <f t="shared" si="1"/>
        <v>Wed</v>
      </c>
      <c r="O4" s="113" t="str">
        <f t="shared" si="1"/>
        <v>Thu</v>
      </c>
      <c r="P4" s="113" t="str">
        <f t="shared" si="1"/>
        <v>Fri</v>
      </c>
      <c r="Q4" s="229"/>
      <c r="R4" s="231"/>
    </row>
    <row r="5" spans="1:18" ht="15" hidden="1" customHeight="1" thickBot="1" x14ac:dyDescent="0.3">
      <c r="A5" s="194"/>
      <c r="B5" s="105"/>
      <c r="C5" s="105"/>
      <c r="D5" s="106"/>
      <c r="E5" s="107"/>
      <c r="F5" s="108"/>
      <c r="G5" s="109"/>
      <c r="H5" s="109"/>
      <c r="I5" s="8"/>
      <c r="J5" s="8"/>
      <c r="K5" s="8"/>
      <c r="L5" s="8"/>
      <c r="M5" s="8"/>
      <c r="N5" s="8"/>
      <c r="O5" s="8"/>
      <c r="P5" s="8"/>
      <c r="Q5" s="110"/>
      <c r="R5" s="111"/>
    </row>
    <row r="6" spans="1:18" ht="15" customHeight="1" thickBot="1" x14ac:dyDescent="0.3">
      <c r="A6" s="194"/>
      <c r="B6" s="209" t="s">
        <v>12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9"/>
      <c r="R6" s="10"/>
    </row>
    <row r="7" spans="1:18" ht="15" customHeight="1" x14ac:dyDescent="0.25">
      <c r="A7" s="194"/>
      <c r="B7" s="96" t="s">
        <v>64</v>
      </c>
      <c r="C7" s="11">
        <f>VLOOKUP(B7,'Data &amp; Table'!A3:G59,2,FALSE)</f>
        <v>5429872</v>
      </c>
      <c r="D7" s="11" t="str">
        <f>VLOOKUP(B7,Table1[],3,FALSE)</f>
        <v>72/4 oz</v>
      </c>
      <c r="E7" s="12" t="s">
        <v>22</v>
      </c>
      <c r="F7" s="13">
        <f t="shared" ref="F7" si="2">SUM(H7/G7)</f>
        <v>0.1497222222222222</v>
      </c>
      <c r="G7" s="14">
        <f>VLOOKUP(B7,Table1[],5,FALSE)</f>
        <v>72</v>
      </c>
      <c r="H7" s="15">
        <f>VLOOKUP(B7,Table1[],4,FALSE)</f>
        <v>10.78</v>
      </c>
      <c r="I7" s="16">
        <v>16</v>
      </c>
      <c r="J7" s="17"/>
      <c r="K7" s="18"/>
      <c r="L7" s="19"/>
      <c r="M7" s="20"/>
      <c r="N7" s="19"/>
      <c r="O7" s="20"/>
      <c r="P7" s="19"/>
      <c r="Q7" s="21">
        <f>SUM(J7:P7)</f>
        <v>0</v>
      </c>
      <c r="R7" s="22">
        <f>SUM(Q7*F7)</f>
        <v>0</v>
      </c>
    </row>
    <row r="8" spans="1:18" ht="15" customHeight="1" x14ac:dyDescent="0.25">
      <c r="A8" s="194"/>
      <c r="B8" s="97" t="s">
        <v>63</v>
      </c>
      <c r="C8" s="11">
        <f>VLOOKUP(B8,'Data &amp; Table'!A4:G60,2,FALSE)</f>
        <v>6777684</v>
      </c>
      <c r="D8" s="11" t="str">
        <f>VLOOKUP(B8,Table1[],3,FALSE)</f>
        <v>72/4 oz</v>
      </c>
      <c r="E8" s="12" t="s">
        <v>22</v>
      </c>
      <c r="F8" s="23">
        <f>SUM(H8/G8)</f>
        <v>0.17486111111111111</v>
      </c>
      <c r="G8" s="14">
        <f>VLOOKUP(B8,Table1[],5,FALSE)</f>
        <v>72</v>
      </c>
      <c r="H8" s="15">
        <f>VLOOKUP(B8,Table1[],4,FALSE)</f>
        <v>12.59</v>
      </c>
      <c r="I8" s="24">
        <v>10</v>
      </c>
      <c r="J8" s="25"/>
      <c r="K8" s="26"/>
      <c r="L8" s="27"/>
      <c r="M8" s="28"/>
      <c r="N8" s="27"/>
      <c r="O8" s="28"/>
      <c r="P8" s="27"/>
      <c r="Q8" s="29">
        <f t="shared" ref="Q8:Q15" si="3">SUM(J8:P8)</f>
        <v>0</v>
      </c>
      <c r="R8" s="30">
        <f t="shared" ref="R8:R15" si="4">SUM(Q8*F8)</f>
        <v>0</v>
      </c>
    </row>
    <row r="9" spans="1:18" ht="15" hidden="1" customHeight="1" x14ac:dyDescent="0.25">
      <c r="A9" s="194"/>
      <c r="B9" s="97" t="s">
        <v>49</v>
      </c>
      <c r="C9" s="11">
        <f>VLOOKUP(B9,'Data &amp; Table'!A5:G61,2,FALSE)</f>
        <v>26051</v>
      </c>
      <c r="D9" s="11" t="str">
        <f>VLOOKUP(B9,Table1[],3,FALSE)</f>
        <v>50 ct</v>
      </c>
      <c r="E9" s="12" t="s">
        <v>22</v>
      </c>
      <c r="F9" s="23">
        <f t="shared" ref="F9:F15" si="5">SUM(H9/G9)</f>
        <v>0.25</v>
      </c>
      <c r="G9" s="14">
        <f>VLOOKUP(B9,Table1[],5,FALSE)</f>
        <v>50</v>
      </c>
      <c r="H9" s="15">
        <f>VLOOKUP(B9,Table1[],4,FALSE)</f>
        <v>12.5</v>
      </c>
      <c r="I9" s="24"/>
      <c r="J9" s="25"/>
      <c r="K9" s="26"/>
      <c r="L9" s="27"/>
      <c r="M9" s="28"/>
      <c r="N9" s="27"/>
      <c r="O9" s="28"/>
      <c r="P9" s="27"/>
      <c r="Q9" s="29">
        <f t="shared" si="3"/>
        <v>0</v>
      </c>
      <c r="R9" s="30">
        <f t="shared" si="4"/>
        <v>0</v>
      </c>
    </row>
    <row r="10" spans="1:18" ht="15" customHeight="1" x14ac:dyDescent="0.25">
      <c r="A10" s="194"/>
      <c r="B10" s="97" t="s">
        <v>71</v>
      </c>
      <c r="C10" s="11">
        <f>VLOOKUP(B10,'Data &amp; Table'!A6:G62,2,FALSE)</f>
        <v>26068</v>
      </c>
      <c r="D10" s="11" t="str">
        <f>VLOOKUP(B10,Table1[],3,FALSE)</f>
        <v>50 ct</v>
      </c>
      <c r="E10" s="12" t="s">
        <v>22</v>
      </c>
      <c r="F10" s="23">
        <f t="shared" si="5"/>
        <v>0.24600000000000002</v>
      </c>
      <c r="G10" s="14">
        <f>VLOOKUP(B10,Table1[],5,FALSE)</f>
        <v>50</v>
      </c>
      <c r="H10" s="15">
        <f>VLOOKUP(B10,Table1[],4,FALSE)</f>
        <v>12.3</v>
      </c>
      <c r="I10" s="24">
        <v>4</v>
      </c>
      <c r="J10" s="25"/>
      <c r="K10" s="26"/>
      <c r="L10" s="27"/>
      <c r="M10" s="28"/>
      <c r="N10" s="27"/>
      <c r="O10" s="28"/>
      <c r="P10" s="27"/>
      <c r="Q10" s="29">
        <f t="shared" si="3"/>
        <v>0</v>
      </c>
      <c r="R10" s="30">
        <f t="shared" si="4"/>
        <v>0</v>
      </c>
    </row>
    <row r="11" spans="1:18" ht="15" customHeight="1" x14ac:dyDescent="0.25">
      <c r="A11" s="194"/>
      <c r="B11" s="97" t="s">
        <v>56</v>
      </c>
      <c r="C11" s="11">
        <f>VLOOKUP(B11,'Data &amp; Table'!A7:G63,2,FALSE)</f>
        <v>3598703</v>
      </c>
      <c r="D11" s="11" t="str">
        <f>VLOOKUP(B11,Table1[],3,FALSE)</f>
        <v>48/8 oz</v>
      </c>
      <c r="E11" s="12" t="s">
        <v>22</v>
      </c>
      <c r="F11" s="23">
        <f t="shared" si="5"/>
        <v>0.26041666666666669</v>
      </c>
      <c r="G11" s="14">
        <f>VLOOKUP(B11,Table1[],5,FALSE)</f>
        <v>48</v>
      </c>
      <c r="H11" s="15">
        <f>VLOOKUP(B11,Table1[],4,FALSE)</f>
        <v>12.5</v>
      </c>
      <c r="I11" s="24">
        <v>10</v>
      </c>
      <c r="J11" s="25"/>
      <c r="K11" s="26"/>
      <c r="L11" s="27"/>
      <c r="M11" s="28"/>
      <c r="N11" s="27"/>
      <c r="O11" s="28"/>
      <c r="P11" s="27"/>
      <c r="Q11" s="29">
        <f t="shared" si="3"/>
        <v>0</v>
      </c>
      <c r="R11" s="30">
        <f t="shared" si="4"/>
        <v>0</v>
      </c>
    </row>
    <row r="12" spans="1:18" ht="15" customHeight="1" x14ac:dyDescent="0.25">
      <c r="A12" s="194"/>
      <c r="B12" s="98" t="s">
        <v>76</v>
      </c>
      <c r="C12" s="11">
        <f>VLOOKUP(B12,'Data &amp; Table'!A8:G64,2,FALSE)</f>
        <v>3598737</v>
      </c>
      <c r="D12" s="11" t="str">
        <f>VLOOKUP(B12,Table1[],3,FALSE)</f>
        <v>48/8 oz</v>
      </c>
      <c r="E12" s="12" t="s">
        <v>22</v>
      </c>
      <c r="F12" s="23">
        <f t="shared" si="5"/>
        <v>0.26041666666666669</v>
      </c>
      <c r="G12" s="14">
        <f>VLOOKUP(B12,Table1[],5,FALSE)</f>
        <v>48</v>
      </c>
      <c r="H12" s="15">
        <f>VLOOKUP(B12,Table1[],4,FALSE)</f>
        <v>12.5</v>
      </c>
      <c r="I12" s="24">
        <v>10</v>
      </c>
      <c r="J12" s="25"/>
      <c r="K12" s="26"/>
      <c r="L12" s="27"/>
      <c r="M12" s="28"/>
      <c r="N12" s="27"/>
      <c r="O12" s="28"/>
      <c r="P12" s="27"/>
      <c r="Q12" s="29">
        <f t="shared" si="3"/>
        <v>0</v>
      </c>
      <c r="R12" s="30">
        <f t="shared" si="4"/>
        <v>0</v>
      </c>
    </row>
    <row r="13" spans="1:18" ht="15" hidden="1" customHeight="1" x14ac:dyDescent="0.25">
      <c r="A13" s="194"/>
      <c r="B13" s="98" t="s">
        <v>58</v>
      </c>
      <c r="C13" s="11">
        <f>VLOOKUP(B13,'Data &amp; Table'!A9:G65,2,FALSE)</f>
        <v>1886316</v>
      </c>
      <c r="D13" s="11" t="str">
        <f>VLOOKUP(B13,Table1[],3,FALSE)</f>
        <v>6/28 ct</v>
      </c>
      <c r="E13" s="12" t="s">
        <v>22</v>
      </c>
      <c r="F13" s="23">
        <f t="shared" si="5"/>
        <v>0.10327380952380953</v>
      </c>
      <c r="G13" s="14">
        <f>VLOOKUP(B13,Table1[],5,FALSE)</f>
        <v>168</v>
      </c>
      <c r="H13" s="15">
        <f>VLOOKUP(B13,Table1[],4,FALSE)</f>
        <v>17.350000000000001</v>
      </c>
      <c r="I13" s="24"/>
      <c r="J13" s="25"/>
      <c r="K13" s="26"/>
      <c r="L13" s="27"/>
      <c r="M13" s="28"/>
      <c r="N13" s="27"/>
      <c r="O13" s="28"/>
      <c r="P13" s="27"/>
      <c r="Q13" s="29">
        <f t="shared" si="3"/>
        <v>0</v>
      </c>
      <c r="R13" s="30">
        <f t="shared" si="4"/>
        <v>0</v>
      </c>
    </row>
    <row r="14" spans="1:18" ht="15" hidden="1" customHeight="1" x14ac:dyDescent="0.25">
      <c r="A14" s="194"/>
      <c r="B14" s="98" t="s">
        <v>59</v>
      </c>
      <c r="C14" s="11">
        <f>VLOOKUP(B14,'Data &amp; Table'!A10:G66,2,FALSE)</f>
        <v>4716920</v>
      </c>
      <c r="D14" s="11" t="str">
        <f>VLOOKUP(B14,Table1[],3,FALSE)</f>
        <v>6/28 ct</v>
      </c>
      <c r="E14" s="12" t="s">
        <v>22</v>
      </c>
      <c r="F14" s="23">
        <f t="shared" si="5"/>
        <v>0.10886904761904762</v>
      </c>
      <c r="G14" s="14">
        <f>VLOOKUP(B14,Table1[],5,FALSE)</f>
        <v>168</v>
      </c>
      <c r="H14" s="15">
        <f>VLOOKUP(B14,Table1[],4,FALSE)</f>
        <v>18.29</v>
      </c>
      <c r="I14" s="24"/>
      <c r="J14" s="25"/>
      <c r="K14" s="26"/>
      <c r="L14" s="27"/>
      <c r="M14" s="28"/>
      <c r="N14" s="27"/>
      <c r="O14" s="28"/>
      <c r="P14" s="27"/>
      <c r="Q14" s="29">
        <f t="shared" si="3"/>
        <v>0</v>
      </c>
      <c r="R14" s="30">
        <f t="shared" si="4"/>
        <v>0</v>
      </c>
    </row>
    <row r="15" spans="1:18" ht="15" customHeight="1" thickBot="1" x14ac:dyDescent="0.3">
      <c r="A15" s="194"/>
      <c r="B15" s="98" t="s">
        <v>72</v>
      </c>
      <c r="C15" s="11">
        <f>VLOOKUP(B15,'Data &amp; Table'!A11:G67,2,FALSE)</f>
        <v>4046330</v>
      </c>
      <c r="D15" s="11" t="str">
        <f>VLOOKUP(B15,Table1[],3,FALSE)</f>
        <v>1000 ct</v>
      </c>
      <c r="E15" s="12" t="s">
        <v>22</v>
      </c>
      <c r="F15" s="23">
        <f t="shared" si="5"/>
        <v>3.8869999999999995E-2</v>
      </c>
      <c r="G15" s="14">
        <f>VLOOKUP(B15,Table1[],5,FALSE)</f>
        <v>1000</v>
      </c>
      <c r="H15" s="15">
        <f>VLOOKUP(B15,Table1[],4,FALSE)</f>
        <v>38.869999999999997</v>
      </c>
      <c r="I15" s="24">
        <v>18</v>
      </c>
      <c r="J15" s="25"/>
      <c r="K15" s="26"/>
      <c r="L15" s="27"/>
      <c r="M15" s="28"/>
      <c r="N15" s="27"/>
      <c r="O15" s="28"/>
      <c r="P15" s="27"/>
      <c r="Q15" s="29">
        <f t="shared" si="3"/>
        <v>0</v>
      </c>
      <c r="R15" s="30">
        <f t="shared" si="4"/>
        <v>0</v>
      </c>
    </row>
    <row r="16" spans="1:18" ht="15" hidden="1" customHeight="1" thickBot="1" x14ac:dyDescent="0.3">
      <c r="A16" s="194"/>
      <c r="B16" s="224" t="s">
        <v>13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9"/>
      <c r="R16" s="38"/>
    </row>
    <row r="17" spans="1:18" ht="15" hidden="1" customHeight="1" x14ac:dyDescent="0.25">
      <c r="A17" s="194"/>
      <c r="B17" s="79" t="s">
        <v>54</v>
      </c>
      <c r="C17" s="39">
        <f>VLOOKUP(B17,'Data &amp; Table'!A3:G59,2,FALSE)</f>
        <v>7913403</v>
      </c>
      <c r="D17" s="11" t="str">
        <f>VLOOKUP(B17,Table1[],3,FALSE)</f>
        <v>8/10 ct</v>
      </c>
      <c r="E17" s="39" t="s">
        <v>22</v>
      </c>
      <c r="F17" s="13">
        <f>SUM(H17/G17)</f>
        <v>6.3312499999999998</v>
      </c>
      <c r="G17" s="40">
        <f>VLOOKUP(B17,Table1[],5,FALSE)</f>
        <v>8</v>
      </c>
      <c r="H17" s="41">
        <f>VLOOKUP(B17,Table1[],4,FALSE)</f>
        <v>50.65</v>
      </c>
      <c r="I17" s="42"/>
      <c r="J17" s="17"/>
      <c r="K17" s="43"/>
      <c r="L17" s="19"/>
      <c r="M17" s="44"/>
      <c r="N17" s="19"/>
      <c r="O17" s="44"/>
      <c r="P17" s="19"/>
      <c r="Q17" s="29">
        <f t="shared" ref="Q17:Q19" si="6">SUM(J17:P17)</f>
        <v>0</v>
      </c>
      <c r="R17" s="22">
        <f t="shared" ref="R17:R20" si="7">SUM(Q17*F17)</f>
        <v>0</v>
      </c>
    </row>
    <row r="18" spans="1:18" ht="15" hidden="1" customHeight="1" x14ac:dyDescent="0.25">
      <c r="A18" s="194"/>
      <c r="B18" s="79" t="s">
        <v>53</v>
      </c>
      <c r="C18" s="39">
        <f>VLOOKUP(B18,'Data &amp; Table'!A4:G60,2,FALSE)</f>
        <v>7887268</v>
      </c>
      <c r="D18" s="11" t="str">
        <f>VLOOKUP(B18,Table1[],3,FALSE)</f>
        <v>16/10 ct</v>
      </c>
      <c r="E18" s="39" t="s">
        <v>22</v>
      </c>
      <c r="F18" s="23">
        <f t="shared" ref="F18:F20" si="8">SUM(H18/G18)</f>
        <v>5.3875000000000002</v>
      </c>
      <c r="G18" s="40">
        <f>VLOOKUP(B18,Table1[],5,FALSE)</f>
        <v>16</v>
      </c>
      <c r="H18" s="41">
        <f>VLOOKUP(B18,Table1[],4,FALSE)</f>
        <v>86.2</v>
      </c>
      <c r="I18" s="45"/>
      <c r="J18" s="25"/>
      <c r="K18" s="46"/>
      <c r="L18" s="27"/>
      <c r="M18" s="47"/>
      <c r="N18" s="27"/>
      <c r="O18" s="47"/>
      <c r="P18" s="27"/>
      <c r="Q18" s="29">
        <f t="shared" si="6"/>
        <v>0</v>
      </c>
      <c r="R18" s="30">
        <f t="shared" si="7"/>
        <v>0</v>
      </c>
    </row>
    <row r="19" spans="1:18" ht="15" hidden="1" customHeight="1" x14ac:dyDescent="0.25">
      <c r="A19" s="194"/>
      <c r="B19" s="79" t="s">
        <v>77</v>
      </c>
      <c r="C19" s="39">
        <f>VLOOKUP(B19,'Data &amp; Table'!A5:G61,2,FALSE)</f>
        <v>2216045</v>
      </c>
      <c r="D19" s="11" t="str">
        <f>VLOOKUP(B19,Table1[],3,FALSE)</f>
        <v>2 ct</v>
      </c>
      <c r="E19" s="39" t="s">
        <v>22</v>
      </c>
      <c r="F19" s="23">
        <f t="shared" si="8"/>
        <v>34.340000000000003</v>
      </c>
      <c r="G19" s="40">
        <f>VLOOKUP(B19,Table1[],5,FALSE)</f>
        <v>2</v>
      </c>
      <c r="H19" s="41">
        <f>VLOOKUP(B19,Table1[],4,FALSE)</f>
        <v>68.680000000000007</v>
      </c>
      <c r="I19" s="45"/>
      <c r="J19" s="25"/>
      <c r="K19" s="46"/>
      <c r="L19" s="27"/>
      <c r="M19" s="47"/>
      <c r="N19" s="27"/>
      <c r="O19" s="47"/>
      <c r="P19" s="27"/>
      <c r="Q19" s="29">
        <f t="shared" si="6"/>
        <v>0</v>
      </c>
      <c r="R19" s="30">
        <f t="shared" si="7"/>
        <v>0</v>
      </c>
    </row>
    <row r="20" spans="1:18" ht="15" hidden="1" customHeight="1" thickBot="1" x14ac:dyDescent="0.3">
      <c r="A20" s="194"/>
      <c r="B20" s="79" t="s">
        <v>78</v>
      </c>
      <c r="C20" s="39">
        <f>VLOOKUP(B20,'Data &amp; Table'!A6:G62,2,FALSE)</f>
        <v>2843104</v>
      </c>
      <c r="D20" s="11" t="str">
        <f>VLOOKUP(B20,Table1[],3,FALSE)</f>
        <v>2 ct</v>
      </c>
      <c r="E20" s="39" t="s">
        <v>22</v>
      </c>
      <c r="F20" s="23">
        <f t="shared" si="8"/>
        <v>34.93</v>
      </c>
      <c r="G20" s="40">
        <f>VLOOKUP(B20,Table1[],5,FALSE)</f>
        <v>2</v>
      </c>
      <c r="H20" s="41">
        <f>VLOOKUP(B20,Table1[],4,FALSE)</f>
        <v>69.86</v>
      </c>
      <c r="I20" s="45"/>
      <c r="J20" s="25"/>
      <c r="K20" s="46"/>
      <c r="L20" s="27"/>
      <c r="M20" s="47"/>
      <c r="N20" s="27"/>
      <c r="O20" s="47"/>
      <c r="P20" s="27"/>
      <c r="Q20" s="29">
        <f t="shared" ref="Q20:Q46" si="9">SUM(J20:P20)</f>
        <v>0</v>
      </c>
      <c r="R20" s="30">
        <f t="shared" si="7"/>
        <v>0</v>
      </c>
    </row>
    <row r="21" spans="1:18" ht="15" customHeight="1" thickBot="1" x14ac:dyDescent="0.3">
      <c r="A21" s="194"/>
      <c r="B21" s="224" t="s">
        <v>79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9"/>
      <c r="R21" s="38"/>
    </row>
    <row r="22" spans="1:18" ht="15" customHeight="1" x14ac:dyDescent="0.25">
      <c r="A22" s="194"/>
      <c r="B22" s="99" t="s">
        <v>62</v>
      </c>
      <c r="C22" s="50">
        <f>VLOOKUP(B22,'Data &amp; Table'!A3:G59,2,FALSE)</f>
        <v>7076126</v>
      </c>
      <c r="D22" s="93" t="str">
        <f>VLOOKUP(B22,Table1[],3,FALSE)</f>
        <v>72/4 oz</v>
      </c>
      <c r="E22" s="50" t="s">
        <v>22</v>
      </c>
      <c r="F22" s="51">
        <f>SUM(H22/G22)</f>
        <v>0.28611111111111115</v>
      </c>
      <c r="G22" s="52">
        <f>VLOOKUP(B22,Table1[],5,FALSE)</f>
        <v>72</v>
      </c>
      <c r="H22" s="53">
        <f>VLOOKUP(B22,Table1[],4,FALSE)</f>
        <v>20.6</v>
      </c>
      <c r="I22" s="42">
        <v>4</v>
      </c>
      <c r="J22" s="19"/>
      <c r="K22" s="44"/>
      <c r="L22" s="19"/>
      <c r="M22" s="44"/>
      <c r="N22" s="19"/>
      <c r="O22" s="44"/>
      <c r="P22" s="19"/>
      <c r="Q22" s="21">
        <f t="shared" si="9"/>
        <v>0</v>
      </c>
      <c r="R22" s="22">
        <f t="shared" ref="R22:R30" si="10">SUM(Q22*F22)</f>
        <v>0</v>
      </c>
    </row>
    <row r="23" spans="1:18" ht="15" hidden="1" customHeight="1" x14ac:dyDescent="0.25">
      <c r="A23" s="194"/>
      <c r="B23" s="100" t="s">
        <v>26</v>
      </c>
      <c r="C23" s="50">
        <f>VLOOKUP(B23,'Data &amp; Table'!A4:G60,2,FALSE)</f>
        <v>0</v>
      </c>
      <c r="D23" s="93" t="str">
        <f>VLOOKUP(B23,Table1[],3,FALSE)</f>
        <v>1 ea</v>
      </c>
      <c r="E23" s="50" t="s">
        <v>22</v>
      </c>
      <c r="F23" s="54">
        <f t="shared" ref="F23:F30" si="11">SUM(H23/G23)</f>
        <v>2.31</v>
      </c>
      <c r="G23" s="52">
        <f>VLOOKUP(B23,Table1[],5,FALSE)</f>
        <v>1</v>
      </c>
      <c r="H23" s="53">
        <f>VLOOKUP(B23,Table1[],4,FALSE)</f>
        <v>2.31</v>
      </c>
      <c r="I23" s="45"/>
      <c r="J23" s="27"/>
      <c r="K23" s="47"/>
      <c r="L23" s="27"/>
      <c r="M23" s="47"/>
      <c r="N23" s="27"/>
      <c r="O23" s="47"/>
      <c r="P23" s="27"/>
      <c r="Q23" s="29">
        <f t="shared" si="9"/>
        <v>0</v>
      </c>
      <c r="R23" s="30">
        <f t="shared" si="10"/>
        <v>0</v>
      </c>
    </row>
    <row r="24" spans="1:18" ht="15" customHeight="1" x14ac:dyDescent="0.25">
      <c r="A24" s="194"/>
      <c r="B24" s="97" t="s">
        <v>36</v>
      </c>
      <c r="C24" s="50">
        <f>VLOOKUP(B24,'Data &amp; Table'!A5:G61,2,FALSE)</f>
        <v>3412410</v>
      </c>
      <c r="D24" s="93" t="str">
        <f>VLOOKUP(B24,Table1[],3,FALSE)</f>
        <v>48 ct</v>
      </c>
      <c r="E24" s="50" t="s">
        <v>22</v>
      </c>
      <c r="F24" s="54">
        <f t="shared" si="11"/>
        <v>0.32645833333333335</v>
      </c>
      <c r="G24" s="52">
        <f>VLOOKUP(B24,Table1[],5,FALSE)</f>
        <v>48</v>
      </c>
      <c r="H24" s="53">
        <f>VLOOKUP(B24,Table1[],4,FALSE)</f>
        <v>15.67</v>
      </c>
      <c r="I24" s="45">
        <v>24</v>
      </c>
      <c r="J24" s="27"/>
      <c r="K24" s="47"/>
      <c r="L24" s="27"/>
      <c r="M24" s="47"/>
      <c r="N24" s="27"/>
      <c r="O24" s="47"/>
      <c r="P24" s="27"/>
      <c r="Q24" s="29">
        <f t="shared" si="9"/>
        <v>0</v>
      </c>
      <c r="R24" s="30">
        <f t="shared" si="10"/>
        <v>0</v>
      </c>
    </row>
    <row r="25" spans="1:18" ht="15" hidden="1" customHeight="1" x14ac:dyDescent="0.25">
      <c r="A25" s="194"/>
      <c r="B25" s="101" t="s">
        <v>68</v>
      </c>
      <c r="C25" s="50">
        <f>VLOOKUP(B25,'Data &amp; Table'!A6:G62,2,FALSE)</f>
        <v>6216725</v>
      </c>
      <c r="D25" s="93" t="str">
        <f>VLOOKUP(B25,Table1[],3,FALSE)</f>
        <v>48 ct</v>
      </c>
      <c r="E25" s="50" t="s">
        <v>22</v>
      </c>
      <c r="F25" s="54">
        <f t="shared" si="11"/>
        <v>0.36791666666666667</v>
      </c>
      <c r="G25" s="52">
        <f>VLOOKUP(B25,Table1[],5,FALSE)</f>
        <v>48</v>
      </c>
      <c r="H25" s="53">
        <f>VLOOKUP(B25,Table1[],4,FALSE)</f>
        <v>17.66</v>
      </c>
      <c r="I25" s="45"/>
      <c r="J25" s="27"/>
      <c r="K25" s="47"/>
      <c r="L25" s="27"/>
      <c r="M25" s="47"/>
      <c r="N25" s="27"/>
      <c r="O25" s="47"/>
      <c r="P25" s="27"/>
      <c r="Q25" s="29">
        <f t="shared" si="9"/>
        <v>0</v>
      </c>
      <c r="R25" s="30">
        <f t="shared" si="10"/>
        <v>0</v>
      </c>
    </row>
    <row r="26" spans="1:18" ht="15" hidden="1" customHeight="1" x14ac:dyDescent="0.25">
      <c r="A26" s="194"/>
      <c r="B26" s="101" t="s">
        <v>70</v>
      </c>
      <c r="C26" s="50">
        <f>VLOOKUP(B26,'Data &amp; Table'!A7:G63,2,FALSE)</f>
        <v>6216709</v>
      </c>
      <c r="D26" s="93" t="str">
        <f>VLOOKUP(B26,Table1[],3,FALSE)</f>
        <v>48 ct</v>
      </c>
      <c r="E26" s="50" t="s">
        <v>22</v>
      </c>
      <c r="F26" s="54">
        <f t="shared" si="11"/>
        <v>0.36791666666666667</v>
      </c>
      <c r="G26" s="52">
        <f>VLOOKUP(B26,Table1[],5,FALSE)</f>
        <v>48</v>
      </c>
      <c r="H26" s="53">
        <f>VLOOKUP(B26,Table1[],4,FALSE)</f>
        <v>17.66</v>
      </c>
      <c r="I26" s="45"/>
      <c r="J26" s="27"/>
      <c r="K26" s="47"/>
      <c r="L26" s="27"/>
      <c r="M26" s="47"/>
      <c r="N26" s="27"/>
      <c r="O26" s="47"/>
      <c r="P26" s="27"/>
      <c r="Q26" s="29">
        <f t="shared" si="9"/>
        <v>0</v>
      </c>
      <c r="R26" s="30">
        <f t="shared" si="10"/>
        <v>0</v>
      </c>
    </row>
    <row r="27" spans="1:18" ht="15" hidden="1" customHeight="1" x14ac:dyDescent="0.25">
      <c r="A27" s="194"/>
      <c r="B27" s="101" t="s">
        <v>69</v>
      </c>
      <c r="C27" s="50">
        <f>VLOOKUP(B27,'Data &amp; Table'!A8:G64,2,FALSE)</f>
        <v>0</v>
      </c>
      <c r="D27" s="93">
        <f>VLOOKUP(B27,Table1[],3,FALSE)</f>
        <v>0</v>
      </c>
      <c r="E27" s="50" t="s">
        <v>22</v>
      </c>
      <c r="F27" s="54">
        <f t="shared" si="11"/>
        <v>0.19</v>
      </c>
      <c r="G27" s="52">
        <f>VLOOKUP(B27,Table1[],5,FALSE)</f>
        <v>1</v>
      </c>
      <c r="H27" s="53">
        <f>VLOOKUP(B27,Table1[],4,FALSE)</f>
        <v>0.19</v>
      </c>
      <c r="I27" s="45"/>
      <c r="J27" s="27"/>
      <c r="K27" s="47"/>
      <c r="L27" s="27"/>
      <c r="M27" s="47"/>
      <c r="N27" s="27"/>
      <c r="O27" s="47"/>
      <c r="P27" s="27"/>
      <c r="Q27" s="29">
        <f t="shared" si="9"/>
        <v>0</v>
      </c>
      <c r="R27" s="30">
        <f t="shared" si="10"/>
        <v>0</v>
      </c>
    </row>
    <row r="28" spans="1:18" ht="15" customHeight="1" thickBot="1" x14ac:dyDescent="0.3">
      <c r="A28" s="194"/>
      <c r="B28" s="102" t="s">
        <v>43</v>
      </c>
      <c r="C28" s="50">
        <f>VLOOKUP(B28,'Data &amp; Table'!A9:G65,2,FALSE)</f>
        <v>1666163</v>
      </c>
      <c r="D28" s="93" t="str">
        <f>VLOOKUP(B28,Table1[],3,FALSE)</f>
        <v>48 ct</v>
      </c>
      <c r="E28" s="50" t="s">
        <v>22</v>
      </c>
      <c r="F28" s="54">
        <f t="shared" si="11"/>
        <v>0.31708333333333333</v>
      </c>
      <c r="G28" s="52">
        <f>VLOOKUP(B28,Table1[],5,FALSE)</f>
        <v>48</v>
      </c>
      <c r="H28" s="53">
        <f>VLOOKUP(B28,Table1[],4,FALSE)</f>
        <v>15.22</v>
      </c>
      <c r="I28" s="45">
        <v>24</v>
      </c>
      <c r="J28" s="27"/>
      <c r="K28" s="47"/>
      <c r="L28" s="27"/>
      <c r="M28" s="47"/>
      <c r="N28" s="27"/>
      <c r="O28" s="47"/>
      <c r="P28" s="27"/>
      <c r="Q28" s="29">
        <f t="shared" si="9"/>
        <v>0</v>
      </c>
      <c r="R28" s="30">
        <f t="shared" si="10"/>
        <v>0</v>
      </c>
    </row>
    <row r="29" spans="1:18" ht="15" hidden="1" customHeight="1" x14ac:dyDescent="0.25">
      <c r="A29" s="194"/>
      <c r="B29" s="101" t="s">
        <v>47</v>
      </c>
      <c r="C29" s="50">
        <f>VLOOKUP(B29,'Data &amp; Table'!A10:G66,2,FALSE)</f>
        <v>0</v>
      </c>
      <c r="D29" s="93">
        <f>VLOOKUP(B29,Table1[],3,FALSE)</f>
        <v>0</v>
      </c>
      <c r="E29" s="50" t="s">
        <v>22</v>
      </c>
      <c r="F29" s="54">
        <f t="shared" si="11"/>
        <v>0.8</v>
      </c>
      <c r="G29" s="52">
        <f>VLOOKUP(B29,Table1[],5,FALSE)</f>
        <v>1</v>
      </c>
      <c r="H29" s="53">
        <f>VLOOKUP(B29,Table1[],4,FALSE)</f>
        <v>0.8</v>
      </c>
      <c r="I29" s="45"/>
      <c r="J29" s="27"/>
      <c r="K29" s="47"/>
      <c r="L29" s="27"/>
      <c r="M29" s="47"/>
      <c r="N29" s="27"/>
      <c r="O29" s="47"/>
      <c r="P29" s="27"/>
      <c r="Q29" s="29">
        <f t="shared" si="9"/>
        <v>0</v>
      </c>
      <c r="R29" s="30">
        <f t="shared" si="10"/>
        <v>0</v>
      </c>
    </row>
    <row r="30" spans="1:18" ht="15" hidden="1" customHeight="1" thickBot="1" x14ac:dyDescent="0.3">
      <c r="A30" s="194"/>
      <c r="B30" s="102" t="s">
        <v>48</v>
      </c>
      <c r="C30" s="50">
        <f>VLOOKUP(B30,'Data &amp; Table'!A11:G67,2,FALSE)</f>
        <v>8759060</v>
      </c>
      <c r="D30" s="93" t="str">
        <f>VLOOKUP(B30,Table1[],3,FALSE)</f>
        <v>48 ct</v>
      </c>
      <c r="E30" s="50" t="s">
        <v>22</v>
      </c>
      <c r="F30" s="54">
        <f t="shared" si="11"/>
        <v>0.30437500000000001</v>
      </c>
      <c r="G30" s="52">
        <f>VLOOKUP(B30,Table1[],5,FALSE)</f>
        <v>48</v>
      </c>
      <c r="H30" s="53">
        <f>VLOOKUP(B30,Table1[],4,FALSE)</f>
        <v>14.61</v>
      </c>
      <c r="I30" s="45"/>
      <c r="J30" s="27"/>
      <c r="K30" s="47"/>
      <c r="L30" s="27"/>
      <c r="M30" s="47"/>
      <c r="N30" s="27"/>
      <c r="O30" s="47"/>
      <c r="P30" s="27"/>
      <c r="Q30" s="29">
        <f t="shared" si="9"/>
        <v>0</v>
      </c>
      <c r="R30" s="30">
        <f t="shared" si="10"/>
        <v>0</v>
      </c>
    </row>
    <row r="31" spans="1:18" ht="15" customHeight="1" thickBot="1" x14ac:dyDescent="0.3">
      <c r="A31" s="194"/>
      <c r="B31" s="224" t="s">
        <v>14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9"/>
      <c r="R31" s="38"/>
    </row>
    <row r="32" spans="1:18" ht="15" customHeight="1" x14ac:dyDescent="0.25">
      <c r="A32" s="194"/>
      <c r="B32" s="102" t="s">
        <v>75</v>
      </c>
      <c r="C32" s="50">
        <f>VLOOKUP(B32,Table1[],2,FALSE)</f>
        <v>8328668</v>
      </c>
      <c r="D32" s="93" t="str">
        <f>VLOOKUP(B32,Table1[],3,FALSE)</f>
        <v>384 ct</v>
      </c>
      <c r="E32" s="50" t="s">
        <v>22</v>
      </c>
      <c r="F32" s="51">
        <f>SUM(H32/G32)</f>
        <v>3.3385416666666667E-2</v>
      </c>
      <c r="G32" s="56">
        <f>VLOOKUP(B32,Table1[],5,FALSE)</f>
        <v>384</v>
      </c>
      <c r="H32" s="53">
        <f>VLOOKUP(B32,Table1[],4,FALSE)</f>
        <v>12.82</v>
      </c>
      <c r="I32" s="42">
        <v>16</v>
      </c>
      <c r="J32" s="19"/>
      <c r="K32" s="44"/>
      <c r="L32" s="19"/>
      <c r="M32" s="44"/>
      <c r="N32" s="19"/>
      <c r="O32" s="44"/>
      <c r="P32" s="19"/>
      <c r="Q32" s="21">
        <f t="shared" si="9"/>
        <v>0</v>
      </c>
      <c r="R32" s="22">
        <f>SUM(Q32*F32)</f>
        <v>0</v>
      </c>
    </row>
    <row r="33" spans="1:18" ht="15" hidden="1" customHeight="1" x14ac:dyDescent="0.25">
      <c r="A33" s="194"/>
      <c r="B33" s="102" t="s">
        <v>65</v>
      </c>
      <c r="C33" s="50">
        <f>VLOOKUP(B33,Table1[],2,FALSE)</f>
        <v>4053468</v>
      </c>
      <c r="D33" s="93" t="str">
        <f>VLOOKUP(B33,Table1[],3,FALSE)</f>
        <v>20/50 ct</v>
      </c>
      <c r="E33" s="50" t="s">
        <v>22</v>
      </c>
      <c r="F33" s="54">
        <f t="shared" ref="F33:F46" si="12">SUM(H33/G33)</f>
        <v>4.0600000000000004E-2</v>
      </c>
      <c r="G33" s="56">
        <f>VLOOKUP(B33,Table1[],5,FALSE)</f>
        <v>1000</v>
      </c>
      <c r="H33" s="53">
        <f>VLOOKUP(B33,Table1[],4,FALSE)</f>
        <v>40.6</v>
      </c>
      <c r="I33" s="45"/>
      <c r="J33" s="27"/>
      <c r="K33" s="47"/>
      <c r="L33" s="27"/>
      <c r="M33" s="47"/>
      <c r="N33" s="27"/>
      <c r="O33" s="47"/>
      <c r="P33" s="27"/>
      <c r="Q33" s="29">
        <f t="shared" si="9"/>
        <v>0</v>
      </c>
      <c r="R33" s="30">
        <f t="shared" ref="R33:R46" si="13">SUM(Q33*F33)</f>
        <v>0</v>
      </c>
    </row>
    <row r="34" spans="1:18" ht="15" customHeight="1" x14ac:dyDescent="0.25">
      <c r="A34" s="194"/>
      <c r="B34" s="102" t="s">
        <v>50</v>
      </c>
      <c r="C34" s="50">
        <f>VLOOKUP(B34,Table1[],2,FALSE)</f>
        <v>4695292</v>
      </c>
      <c r="D34" s="93" t="str">
        <f>VLOOKUP(B34,Table1[],3,FALSE)</f>
        <v>6/50 ct</v>
      </c>
      <c r="E34" s="50" t="s">
        <v>22</v>
      </c>
      <c r="F34" s="54">
        <f t="shared" si="12"/>
        <v>9.5966666666666658E-2</v>
      </c>
      <c r="G34" s="56">
        <f>VLOOKUP(B34,Table1[],5,FALSE)</f>
        <v>300</v>
      </c>
      <c r="H34" s="53">
        <f>VLOOKUP(B34,Table1[],4,FALSE)</f>
        <v>28.79</v>
      </c>
      <c r="I34" s="45">
        <v>13</v>
      </c>
      <c r="J34" s="27"/>
      <c r="K34" s="47"/>
      <c r="L34" s="27"/>
      <c r="M34" s="47"/>
      <c r="N34" s="27"/>
      <c r="O34" s="47"/>
      <c r="P34" s="27"/>
      <c r="Q34" s="29">
        <f t="shared" si="9"/>
        <v>0</v>
      </c>
      <c r="R34" s="30">
        <f t="shared" si="13"/>
        <v>0</v>
      </c>
    </row>
    <row r="35" spans="1:18" ht="15" customHeight="1" x14ac:dyDescent="0.25">
      <c r="A35" s="194"/>
      <c r="B35" s="102" t="s">
        <v>60</v>
      </c>
      <c r="C35" s="50">
        <f>VLOOKUP(B35,Table1[],2,FALSE)</f>
        <v>6937445</v>
      </c>
      <c r="D35" s="93" t="str">
        <f>VLOOKUP(B35,Table1[],3,FALSE)</f>
        <v>200 ct</v>
      </c>
      <c r="E35" s="50" t="s">
        <v>22</v>
      </c>
      <c r="F35" s="54">
        <f t="shared" si="12"/>
        <v>7.4400000000000008E-2</v>
      </c>
      <c r="G35" s="56">
        <f>VLOOKUP(B35,Table1[],5,FALSE)</f>
        <v>200</v>
      </c>
      <c r="H35" s="53">
        <f>VLOOKUP(B35,Table1[],4,FALSE)</f>
        <v>14.88</v>
      </c>
      <c r="I35" s="45">
        <v>12</v>
      </c>
      <c r="J35" s="27"/>
      <c r="K35" s="47"/>
      <c r="L35" s="27"/>
      <c r="M35" s="47"/>
      <c r="N35" s="27"/>
      <c r="O35" s="47"/>
      <c r="P35" s="27"/>
      <c r="Q35" s="29">
        <f t="shared" si="9"/>
        <v>0</v>
      </c>
      <c r="R35" s="30">
        <f t="shared" si="13"/>
        <v>0</v>
      </c>
    </row>
    <row r="36" spans="1:18" ht="15" customHeight="1" x14ac:dyDescent="0.25">
      <c r="A36" s="194"/>
      <c r="B36" s="102" t="s">
        <v>61</v>
      </c>
      <c r="C36" s="50">
        <f>VLOOKUP(B36,Table1[],2,FALSE)</f>
        <v>4136768</v>
      </c>
      <c r="D36" s="93" t="str">
        <f>VLOOKUP(B36,Table1[],3,FALSE)</f>
        <v>1000 ct</v>
      </c>
      <c r="E36" s="50" t="s">
        <v>22</v>
      </c>
      <c r="F36" s="54">
        <f t="shared" si="12"/>
        <v>2.3809999999999998E-2</v>
      </c>
      <c r="G36" s="56">
        <f>VLOOKUP(B36,Table1[],5,FALSE)</f>
        <v>1000</v>
      </c>
      <c r="H36" s="53">
        <f>VLOOKUP(B36,Table1[],4,FALSE)</f>
        <v>23.81</v>
      </c>
      <c r="I36" s="45">
        <v>24</v>
      </c>
      <c r="J36" s="27"/>
      <c r="K36" s="47"/>
      <c r="L36" s="27"/>
      <c r="M36" s="47"/>
      <c r="N36" s="27"/>
      <c r="O36" s="47"/>
      <c r="P36" s="27"/>
      <c r="Q36" s="29">
        <f t="shared" si="9"/>
        <v>0</v>
      </c>
      <c r="R36" s="30">
        <f t="shared" si="13"/>
        <v>0</v>
      </c>
    </row>
    <row r="37" spans="1:18" ht="15" customHeight="1" x14ac:dyDescent="0.25">
      <c r="A37" s="194"/>
      <c r="B37" s="102" t="s">
        <v>80</v>
      </c>
      <c r="C37" s="50">
        <f>VLOOKUP(B37,Table1[],2,FALSE)</f>
        <v>7087133</v>
      </c>
      <c r="D37" s="93" t="str">
        <f>VLOOKUP(B37,Table1[],3,FALSE)</f>
        <v>200 ct</v>
      </c>
      <c r="E37" s="50" t="s">
        <v>22</v>
      </c>
      <c r="F37" s="54">
        <f t="shared" si="12"/>
        <v>0.17019999999999999</v>
      </c>
      <c r="G37" s="56">
        <f>VLOOKUP(B37,Table1[],5,FALSE)</f>
        <v>200</v>
      </c>
      <c r="H37" s="53">
        <f>VLOOKUP(B37,Table1[],4,FALSE)</f>
        <v>34.04</v>
      </c>
      <c r="I37" s="45">
        <v>10</v>
      </c>
      <c r="J37" s="27"/>
      <c r="K37" s="47"/>
      <c r="L37" s="27"/>
      <c r="M37" s="47"/>
      <c r="N37" s="27"/>
      <c r="O37" s="47"/>
      <c r="P37" s="27"/>
      <c r="Q37" s="29">
        <f t="shared" si="9"/>
        <v>0</v>
      </c>
      <c r="R37" s="30">
        <f t="shared" si="13"/>
        <v>0</v>
      </c>
    </row>
    <row r="38" spans="1:18" ht="15" customHeight="1" x14ac:dyDescent="0.25">
      <c r="A38" s="194"/>
      <c r="B38" s="102" t="s">
        <v>81</v>
      </c>
      <c r="C38" s="50">
        <f>VLOOKUP(B38,Table1[],2,FALSE)</f>
        <v>4879710</v>
      </c>
      <c r="D38" s="93" t="str">
        <f>VLOOKUP(B38,Table1[],3,FALSE)</f>
        <v>2000 ct</v>
      </c>
      <c r="E38" s="50" t="s">
        <v>22</v>
      </c>
      <c r="F38" s="54">
        <f t="shared" si="12"/>
        <v>6.13E-3</v>
      </c>
      <c r="G38" s="56">
        <f>VLOOKUP(B38,Table1[],5,FALSE)</f>
        <v>2000</v>
      </c>
      <c r="H38" s="53">
        <f>VLOOKUP(B38,Table1[],4,FALSE)</f>
        <v>12.26</v>
      </c>
      <c r="I38" s="45">
        <v>40</v>
      </c>
      <c r="J38" s="27"/>
      <c r="K38" s="47"/>
      <c r="L38" s="27"/>
      <c r="M38" s="47"/>
      <c r="N38" s="27"/>
      <c r="O38" s="47"/>
      <c r="P38" s="27"/>
      <c r="Q38" s="29">
        <f t="shared" si="9"/>
        <v>0</v>
      </c>
      <c r="R38" s="30">
        <f t="shared" si="13"/>
        <v>0</v>
      </c>
    </row>
    <row r="39" spans="1:18" ht="15" customHeight="1" x14ac:dyDescent="0.25">
      <c r="A39" s="194"/>
      <c r="B39" s="102" t="s">
        <v>82</v>
      </c>
      <c r="C39" s="50">
        <f>VLOOKUP(B39,Table1[],2,FALSE)</f>
        <v>6735138</v>
      </c>
      <c r="D39" s="93" t="str">
        <f>VLOOKUP(B39,Table1[],3,FALSE)</f>
        <v>200 ct</v>
      </c>
      <c r="E39" s="50" t="s">
        <v>22</v>
      </c>
      <c r="F39" s="54">
        <f t="shared" si="12"/>
        <v>6.9749999999999993E-2</v>
      </c>
      <c r="G39" s="56">
        <f>VLOOKUP(B39,Table1[],5,FALSE)</f>
        <v>200</v>
      </c>
      <c r="H39" s="53">
        <f>VLOOKUP(B39,Table1[],4,FALSE)</f>
        <v>13.95</v>
      </c>
      <c r="I39" s="45">
        <v>12</v>
      </c>
      <c r="J39" s="27"/>
      <c r="K39" s="47"/>
      <c r="L39" s="27"/>
      <c r="M39" s="47"/>
      <c r="N39" s="27"/>
      <c r="O39" s="47"/>
      <c r="P39" s="27"/>
      <c r="Q39" s="29">
        <f t="shared" si="9"/>
        <v>0</v>
      </c>
      <c r="R39" s="30">
        <f t="shared" si="13"/>
        <v>0</v>
      </c>
    </row>
    <row r="40" spans="1:18" ht="15" customHeight="1" x14ac:dyDescent="0.25">
      <c r="A40" s="194"/>
      <c r="B40" s="102" t="s">
        <v>83</v>
      </c>
      <c r="C40" s="50">
        <f>VLOOKUP(B40,Table1[],2,FALSE)</f>
        <v>6631347</v>
      </c>
      <c r="D40" s="93" t="str">
        <f>VLOOKUP(B40,Table1[],3,FALSE)</f>
        <v>600 ct</v>
      </c>
      <c r="E40" s="50" t="s">
        <v>22</v>
      </c>
      <c r="F40" s="54">
        <f t="shared" si="12"/>
        <v>3.3849999999999998E-2</v>
      </c>
      <c r="G40" s="56">
        <f>VLOOKUP(B40,Table1[],5,FALSE)</f>
        <v>600</v>
      </c>
      <c r="H40" s="53">
        <f>VLOOKUP(B40,Table1[],4,FALSE)</f>
        <v>20.309999999999999</v>
      </c>
      <c r="I40" s="45">
        <v>16</v>
      </c>
      <c r="J40" s="27"/>
      <c r="K40" s="47"/>
      <c r="L40" s="27"/>
      <c r="M40" s="47"/>
      <c r="N40" s="27"/>
      <c r="O40" s="47"/>
      <c r="P40" s="27"/>
      <c r="Q40" s="29">
        <f t="shared" si="9"/>
        <v>0</v>
      </c>
      <c r="R40" s="30">
        <f t="shared" si="13"/>
        <v>0</v>
      </c>
    </row>
    <row r="41" spans="1:18" ht="15" customHeight="1" x14ac:dyDescent="0.25">
      <c r="A41" s="194"/>
      <c r="B41" s="102" t="s">
        <v>84</v>
      </c>
      <c r="C41" s="50">
        <f>VLOOKUP(B41,Table1[],2,FALSE)</f>
        <v>4394417</v>
      </c>
      <c r="D41" s="93" t="str">
        <f>VLOOKUP(B41,Table1[],3,FALSE)</f>
        <v>500 ct</v>
      </c>
      <c r="E41" s="50" t="s">
        <v>22</v>
      </c>
      <c r="F41" s="54">
        <f t="shared" si="12"/>
        <v>1.8460000000000001E-2</v>
      </c>
      <c r="G41" s="56">
        <f>VLOOKUP(B41,Table1[],5,FALSE)</f>
        <v>500</v>
      </c>
      <c r="H41" s="53">
        <f>VLOOKUP(B41,Table1[],4,FALSE)</f>
        <v>9.23</v>
      </c>
      <c r="I41" s="45">
        <v>24</v>
      </c>
      <c r="J41" s="27"/>
      <c r="K41" s="47"/>
      <c r="L41" s="27"/>
      <c r="M41" s="47"/>
      <c r="N41" s="27"/>
      <c r="O41" s="47"/>
      <c r="P41" s="27"/>
      <c r="Q41" s="29">
        <f t="shared" si="9"/>
        <v>0</v>
      </c>
      <c r="R41" s="30">
        <f t="shared" si="13"/>
        <v>0</v>
      </c>
    </row>
    <row r="42" spans="1:18" ht="15" customHeight="1" x14ac:dyDescent="0.25">
      <c r="A42" s="194"/>
      <c r="B42" s="102" t="s">
        <v>85</v>
      </c>
      <c r="C42" s="50">
        <f>VLOOKUP(B42,Table1[],2,FALSE)</f>
        <v>210417</v>
      </c>
      <c r="D42" s="93" t="str">
        <f>VLOOKUP(B42,Table1[],3,FALSE)</f>
        <v>3/1000 ct</v>
      </c>
      <c r="E42" s="50" t="s">
        <v>22</v>
      </c>
      <c r="F42" s="54">
        <f t="shared" si="12"/>
        <v>1.04E-2</v>
      </c>
      <c r="G42" s="56">
        <f>VLOOKUP(B42,Table1[],5,FALSE)</f>
        <v>1000</v>
      </c>
      <c r="H42" s="53">
        <f>VLOOKUP(B42,Table1[],4,FALSE)</f>
        <v>10.4</v>
      </c>
      <c r="I42" s="45">
        <v>40</v>
      </c>
      <c r="J42" s="27"/>
      <c r="K42" s="47"/>
      <c r="L42" s="27"/>
      <c r="M42" s="47"/>
      <c r="N42" s="27"/>
      <c r="O42" s="47"/>
      <c r="P42" s="27"/>
      <c r="Q42" s="29">
        <f t="shared" si="9"/>
        <v>0</v>
      </c>
      <c r="R42" s="30">
        <f t="shared" si="13"/>
        <v>0</v>
      </c>
    </row>
    <row r="43" spans="1:18" ht="15" customHeight="1" x14ac:dyDescent="0.25">
      <c r="A43" s="194"/>
      <c r="B43" s="102" t="s">
        <v>86</v>
      </c>
      <c r="C43" s="50">
        <f>VLOOKUP(B43,Table1[],2,FALSE)</f>
        <v>210447</v>
      </c>
      <c r="D43" s="93" t="str">
        <f>VLOOKUP(B43,Table1[],3,FALSE)</f>
        <v>3/1000 ct</v>
      </c>
      <c r="E43" s="50" t="s">
        <v>22</v>
      </c>
      <c r="F43" s="54">
        <f t="shared" si="12"/>
        <v>6.7400000000000003E-3</v>
      </c>
      <c r="G43" s="56">
        <f>VLOOKUP(B43,Table1[],5,FALSE)</f>
        <v>1000</v>
      </c>
      <c r="H43" s="53">
        <f>VLOOKUP(B43,Table1[],4,FALSE)</f>
        <v>6.74</v>
      </c>
      <c r="I43" s="45">
        <v>40</v>
      </c>
      <c r="J43" s="34"/>
      <c r="K43" s="49"/>
      <c r="L43" s="34"/>
      <c r="M43" s="49"/>
      <c r="N43" s="34"/>
      <c r="O43" s="49"/>
      <c r="P43" s="34"/>
      <c r="Q43" s="29">
        <f t="shared" si="9"/>
        <v>0</v>
      </c>
      <c r="R43" s="30">
        <f t="shared" si="13"/>
        <v>0</v>
      </c>
    </row>
    <row r="44" spans="1:18" ht="15" customHeight="1" x14ac:dyDescent="0.25">
      <c r="A44" s="194"/>
      <c r="B44" s="102" t="s">
        <v>88</v>
      </c>
      <c r="C44" s="50">
        <f>VLOOKUP(B44,Table1[],2,FALSE)</f>
        <v>7038015</v>
      </c>
      <c r="D44" s="93" t="str">
        <f>VLOOKUP(B44,Table1[],3,FALSE)</f>
        <v>100 ct</v>
      </c>
      <c r="E44" s="50" t="s">
        <v>22</v>
      </c>
      <c r="F44" s="54">
        <f t="shared" si="12"/>
        <v>0.45659999999999995</v>
      </c>
      <c r="G44" s="56">
        <f>VLOOKUP(B44,Table1[],5,FALSE)</f>
        <v>100</v>
      </c>
      <c r="H44" s="53">
        <f>VLOOKUP(B44,Table1[],4,FALSE)</f>
        <v>45.66</v>
      </c>
      <c r="I44" s="45">
        <v>6</v>
      </c>
      <c r="J44" s="34"/>
      <c r="K44" s="49"/>
      <c r="L44" s="34"/>
      <c r="M44" s="49"/>
      <c r="N44" s="34"/>
      <c r="O44" s="49"/>
      <c r="P44" s="34"/>
      <c r="Q44" s="29">
        <f t="shared" si="9"/>
        <v>0</v>
      </c>
      <c r="R44" s="30">
        <f t="shared" si="13"/>
        <v>0</v>
      </c>
    </row>
    <row r="45" spans="1:18" ht="15" customHeight="1" thickBot="1" x14ac:dyDescent="0.3">
      <c r="A45" s="194"/>
      <c r="B45" s="102" t="s">
        <v>87</v>
      </c>
      <c r="C45" s="50">
        <f>VLOOKUP(B45,Table1[],2,FALSE)</f>
        <v>2647933</v>
      </c>
      <c r="D45" s="93" t="str">
        <f>VLOOKUP(B45,Table1[],3,FALSE)</f>
        <v>2000 ct</v>
      </c>
      <c r="E45" s="50" t="s">
        <v>22</v>
      </c>
      <c r="F45" s="54">
        <f t="shared" si="12"/>
        <v>9.1599999999999997E-3</v>
      </c>
      <c r="G45" s="56">
        <f>VLOOKUP(B45,Table1[],5,FALSE)</f>
        <v>2000</v>
      </c>
      <c r="H45" s="53">
        <f>VLOOKUP(B45,Table1[],4,FALSE)</f>
        <v>18.32</v>
      </c>
      <c r="I45" s="45">
        <v>20</v>
      </c>
      <c r="J45" s="25"/>
      <c r="K45" s="46"/>
      <c r="L45" s="25"/>
      <c r="M45" s="46"/>
      <c r="N45" s="25"/>
      <c r="O45" s="46"/>
      <c r="P45" s="25"/>
      <c r="Q45" s="29">
        <f t="shared" si="9"/>
        <v>0</v>
      </c>
      <c r="R45" s="30">
        <f t="shared" si="13"/>
        <v>0</v>
      </c>
    </row>
    <row r="46" spans="1:18" ht="15" hidden="1" customHeight="1" thickBot="1" x14ac:dyDescent="0.3">
      <c r="A46" s="194"/>
      <c r="B46" s="102" t="s">
        <v>52</v>
      </c>
      <c r="C46" s="50">
        <f>VLOOKUP(B46,Table1[],2,FALSE)</f>
        <v>4040440</v>
      </c>
      <c r="D46" s="93" t="str">
        <f>VLOOKUP(B46,Table1[],3,FALSE)</f>
        <v>24 ct</v>
      </c>
      <c r="E46" s="50" t="s">
        <v>22</v>
      </c>
      <c r="F46" s="54">
        <f t="shared" si="12"/>
        <v>0.79041666666666666</v>
      </c>
      <c r="G46" s="56">
        <f>VLOOKUP(B46,Table1[],5,FALSE)</f>
        <v>24</v>
      </c>
      <c r="H46" s="53">
        <f>VLOOKUP(B46,Table1[],4,FALSE)</f>
        <v>18.97</v>
      </c>
      <c r="I46" s="45"/>
      <c r="J46" s="25"/>
      <c r="K46" s="46"/>
      <c r="L46" s="25"/>
      <c r="M46" s="46"/>
      <c r="N46" s="25"/>
      <c r="O46" s="46"/>
      <c r="P46" s="25"/>
      <c r="Q46" s="29">
        <f t="shared" si="9"/>
        <v>0</v>
      </c>
      <c r="R46" s="30">
        <f t="shared" si="13"/>
        <v>0</v>
      </c>
    </row>
    <row r="47" spans="1:18" ht="15" customHeight="1" thickBot="1" x14ac:dyDescent="0.3">
      <c r="A47" s="194"/>
      <c r="B47" s="224" t="s">
        <v>89</v>
      </c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9"/>
      <c r="R47" s="38"/>
    </row>
    <row r="48" spans="1:18" ht="15" customHeight="1" x14ac:dyDescent="0.25">
      <c r="A48" s="194"/>
      <c r="B48" s="102" t="s">
        <v>91</v>
      </c>
      <c r="C48" s="50">
        <f>VLOOKUP(B48,Table1[],2,FALSE)</f>
        <v>9523986</v>
      </c>
      <c r="D48" s="93" t="str">
        <f>VLOOKUP(B48,Table1[],3,FALSE)</f>
        <v>96/Sli</v>
      </c>
      <c r="E48" s="50" t="s">
        <v>22</v>
      </c>
      <c r="F48" s="51">
        <f>SUM(H48/G48)</f>
        <v>0.22072916666666667</v>
      </c>
      <c r="G48" s="56">
        <f>VLOOKUP(B48,Table1[],5,FALSE)</f>
        <v>96</v>
      </c>
      <c r="H48" s="53">
        <f>VLOOKUP(B48,Table1[],4,FALSE)</f>
        <v>21.19</v>
      </c>
      <c r="I48" s="16">
        <v>6</v>
      </c>
      <c r="J48" s="57"/>
      <c r="K48" s="18"/>
      <c r="L48" s="58"/>
      <c r="M48" s="20"/>
      <c r="N48" s="58"/>
      <c r="O48" s="20"/>
      <c r="P48" s="57"/>
      <c r="Q48" s="21">
        <f t="shared" ref="Q48:Q59" si="14">SUM(J48:P48)</f>
        <v>0</v>
      </c>
      <c r="R48" s="22">
        <f t="shared" ref="R48:R59" si="15">SUM(Q48*F48)</f>
        <v>0</v>
      </c>
    </row>
    <row r="49" spans="1:18" ht="15" customHeight="1" x14ac:dyDescent="0.25">
      <c r="A49" s="194"/>
      <c r="B49" s="102" t="s">
        <v>74</v>
      </c>
      <c r="C49" s="50">
        <f>VLOOKUP(B49,Table1[],2,FALSE)</f>
        <v>9523952</v>
      </c>
      <c r="D49" s="93" t="str">
        <f>VLOOKUP(B49,Table1[],3,FALSE)</f>
        <v>96/Sli</v>
      </c>
      <c r="E49" s="50" t="s">
        <v>22</v>
      </c>
      <c r="F49" s="54">
        <f t="shared" ref="F49:F59" si="16">SUM(H49/G49)</f>
        <v>0.22750000000000001</v>
      </c>
      <c r="G49" s="56">
        <f>VLOOKUP(B49,Table1[],5,FALSE)</f>
        <v>96</v>
      </c>
      <c r="H49" s="53">
        <f>VLOOKUP(B49,Table1[],4,FALSE)</f>
        <v>21.84</v>
      </c>
      <c r="I49" s="24">
        <v>6</v>
      </c>
      <c r="J49" s="59"/>
      <c r="K49" s="26"/>
      <c r="L49" s="60"/>
      <c r="M49" s="28"/>
      <c r="N49" s="60"/>
      <c r="O49" s="28"/>
      <c r="P49" s="59"/>
      <c r="Q49" s="29">
        <f t="shared" si="14"/>
        <v>0</v>
      </c>
      <c r="R49" s="30">
        <f t="shared" si="15"/>
        <v>0</v>
      </c>
    </row>
    <row r="50" spans="1:18" ht="15" customHeight="1" x14ac:dyDescent="0.25">
      <c r="A50" s="194"/>
      <c r="B50" s="102" t="s">
        <v>51</v>
      </c>
      <c r="C50" s="50">
        <f>VLOOKUP(B50,Table1[],2,FALSE)</f>
        <v>4212221</v>
      </c>
      <c r="D50" s="93" t="str">
        <f>VLOOKUP(B50,Table1[],3,FALSE)</f>
        <v>96 ct</v>
      </c>
      <c r="E50" s="50" t="s">
        <v>22</v>
      </c>
      <c r="F50" s="54">
        <f t="shared" si="16"/>
        <v>0.40479166666666666</v>
      </c>
      <c r="G50" s="56">
        <f>VLOOKUP(B50,Table1[],5,FALSE)</f>
        <v>96</v>
      </c>
      <c r="H50" s="53">
        <f>VLOOKUP(B50,Table1[],4,FALSE)</f>
        <v>38.86</v>
      </c>
      <c r="I50" s="24">
        <v>4</v>
      </c>
      <c r="J50" s="59"/>
      <c r="K50" s="26"/>
      <c r="L50" s="60"/>
      <c r="M50" s="28"/>
      <c r="N50" s="60"/>
      <c r="O50" s="28"/>
      <c r="P50" s="59"/>
      <c r="Q50" s="29">
        <f t="shared" si="14"/>
        <v>0</v>
      </c>
      <c r="R50" s="30">
        <f t="shared" si="15"/>
        <v>0</v>
      </c>
    </row>
    <row r="51" spans="1:18" ht="15" customHeight="1" x14ac:dyDescent="0.25">
      <c r="A51" s="194"/>
      <c r="B51" s="102" t="s">
        <v>55</v>
      </c>
      <c r="C51" s="50">
        <f>VLOOKUP(B51,Table1[],2,FALSE)</f>
        <v>4044640</v>
      </c>
      <c r="D51" s="93" t="str">
        <f>VLOOKUP(B51,Table1[],3,FALSE)</f>
        <v>96 ct</v>
      </c>
      <c r="E51" s="50" t="s">
        <v>22</v>
      </c>
      <c r="F51" s="54">
        <f t="shared" si="16"/>
        <v>0.37062499999999998</v>
      </c>
      <c r="G51" s="56">
        <f>VLOOKUP(B51,Table1[],5,FALSE)</f>
        <v>96</v>
      </c>
      <c r="H51" s="53">
        <f>VLOOKUP(B51,Table1[],4,FALSE)</f>
        <v>35.58</v>
      </c>
      <c r="I51" s="24">
        <v>4</v>
      </c>
      <c r="J51" s="59"/>
      <c r="K51" s="26"/>
      <c r="L51" s="60"/>
      <c r="M51" s="28"/>
      <c r="N51" s="60"/>
      <c r="O51" s="28"/>
      <c r="P51" s="59"/>
      <c r="Q51" s="29">
        <f t="shared" si="14"/>
        <v>0</v>
      </c>
      <c r="R51" s="30">
        <f t="shared" si="15"/>
        <v>0</v>
      </c>
    </row>
    <row r="52" spans="1:18" ht="15" customHeight="1" x14ac:dyDescent="0.25">
      <c r="A52" s="194"/>
      <c r="B52" s="102" t="s">
        <v>66</v>
      </c>
      <c r="C52" s="50">
        <f>VLOOKUP(B52,Table1[],2,FALSE)</f>
        <v>4008538</v>
      </c>
      <c r="D52" s="93" t="str">
        <f>VLOOKUP(B52,Table1[],3,FALSE)</f>
        <v>500 ct</v>
      </c>
      <c r="E52" s="50" t="s">
        <v>22</v>
      </c>
      <c r="F52" s="54">
        <f t="shared" si="16"/>
        <v>3.1120000000000002E-2</v>
      </c>
      <c r="G52" s="56">
        <f>VLOOKUP(B52,Table1[],5,FALSE)</f>
        <v>500</v>
      </c>
      <c r="H52" s="53">
        <f>VLOOKUP(B52,Table1[],4,FALSE)</f>
        <v>15.56</v>
      </c>
      <c r="I52" s="24">
        <v>40</v>
      </c>
      <c r="J52" s="59"/>
      <c r="K52" s="26"/>
      <c r="L52" s="60"/>
      <c r="M52" s="28"/>
      <c r="N52" s="60"/>
      <c r="O52" s="28"/>
      <c r="P52" s="59"/>
      <c r="Q52" s="29">
        <f t="shared" si="14"/>
        <v>0</v>
      </c>
      <c r="R52" s="30">
        <f t="shared" si="15"/>
        <v>0</v>
      </c>
    </row>
    <row r="53" spans="1:18" ht="15" hidden="1" customHeight="1" x14ac:dyDescent="0.25">
      <c r="A53" s="194"/>
      <c r="B53" s="102" t="s">
        <v>67</v>
      </c>
      <c r="C53" s="50">
        <f>VLOOKUP(B53,Table1[],2,FALSE)</f>
        <v>4114914</v>
      </c>
      <c r="D53" s="93" t="str">
        <f>VLOOKUP(B53,Table1[],3,FALSE)</f>
        <v>300 ct</v>
      </c>
      <c r="E53" s="50" t="s">
        <v>22</v>
      </c>
      <c r="F53" s="54">
        <f t="shared" si="16"/>
        <v>4.1033333333333338E-2</v>
      </c>
      <c r="G53" s="56">
        <f>VLOOKUP(B53,Table1[],5,FALSE)</f>
        <v>300</v>
      </c>
      <c r="H53" s="53">
        <f>VLOOKUP(B53,Table1[],4,FALSE)</f>
        <v>12.31</v>
      </c>
      <c r="I53" s="24"/>
      <c r="J53" s="59"/>
      <c r="K53" s="26"/>
      <c r="L53" s="60"/>
      <c r="M53" s="28"/>
      <c r="N53" s="60"/>
      <c r="O53" s="28"/>
      <c r="P53" s="59"/>
      <c r="Q53" s="29">
        <f t="shared" si="14"/>
        <v>0</v>
      </c>
      <c r="R53" s="30">
        <f t="shared" si="15"/>
        <v>0</v>
      </c>
    </row>
    <row r="54" spans="1:18" ht="15" hidden="1" customHeight="1" x14ac:dyDescent="0.25">
      <c r="A54" s="194"/>
      <c r="B54" s="101" t="s">
        <v>28</v>
      </c>
      <c r="C54" s="50">
        <f>VLOOKUP(B54,Table1[],2,FALSE)</f>
        <v>1850189</v>
      </c>
      <c r="D54" s="93" t="str">
        <f>VLOOKUP(B54,Table1[],3,FALSE)</f>
        <v>4/30 ct</v>
      </c>
      <c r="E54" s="50" t="s">
        <v>22</v>
      </c>
      <c r="F54" s="54">
        <f t="shared" si="16"/>
        <v>0.23716666666666666</v>
      </c>
      <c r="G54" s="56">
        <f>VLOOKUP(B54,Table1[],5,FALSE)</f>
        <v>120</v>
      </c>
      <c r="H54" s="53">
        <f>VLOOKUP(B54,Table1[],4,FALSE)</f>
        <v>28.46</v>
      </c>
      <c r="I54" s="24"/>
      <c r="J54" s="59"/>
      <c r="K54" s="26"/>
      <c r="L54" s="60"/>
      <c r="M54" s="28"/>
      <c r="N54" s="60"/>
      <c r="O54" s="28"/>
      <c r="P54" s="59"/>
      <c r="Q54" s="29">
        <f t="shared" si="14"/>
        <v>0</v>
      </c>
      <c r="R54" s="30">
        <f t="shared" si="15"/>
        <v>0</v>
      </c>
    </row>
    <row r="55" spans="1:18" ht="15" customHeight="1" x14ac:dyDescent="0.25">
      <c r="A55" s="194"/>
      <c r="B55" s="102" t="s">
        <v>32</v>
      </c>
      <c r="C55" s="50">
        <f>VLOOKUP(B55,Table1[],2,FALSE)</f>
        <v>4307575</v>
      </c>
      <c r="D55" s="93" t="str">
        <f>VLOOKUP(B55,Table1[],3,FALSE)</f>
        <v>200 ct</v>
      </c>
      <c r="E55" s="50" t="s">
        <v>22</v>
      </c>
      <c r="F55" s="54">
        <f t="shared" si="16"/>
        <v>0.10869999999999999</v>
      </c>
      <c r="G55" s="56">
        <f>VLOOKUP(B55,Table1[],5,FALSE)</f>
        <v>200</v>
      </c>
      <c r="H55" s="53">
        <f>VLOOKUP(B55,Table1[],4,FALSE)</f>
        <v>21.74</v>
      </c>
      <c r="I55" s="24">
        <v>40</v>
      </c>
      <c r="J55" s="59"/>
      <c r="K55" s="26"/>
      <c r="L55" s="60"/>
      <c r="M55" s="28"/>
      <c r="N55" s="60"/>
      <c r="O55" s="28"/>
      <c r="P55" s="59"/>
      <c r="Q55" s="29">
        <f t="shared" si="14"/>
        <v>0</v>
      </c>
      <c r="R55" s="30">
        <f t="shared" si="15"/>
        <v>0</v>
      </c>
    </row>
    <row r="56" spans="1:18" ht="15" hidden="1" customHeight="1" x14ac:dyDescent="0.25">
      <c r="A56" s="194"/>
      <c r="B56" s="101" t="s">
        <v>34</v>
      </c>
      <c r="C56" s="50">
        <f>VLOOKUP(B56,Table1[],2,FALSE)</f>
        <v>1739663</v>
      </c>
      <c r="D56" s="93" t="str">
        <f>VLOOKUP(B56,Table1[],3,FALSE)</f>
        <v>6/50 ct</v>
      </c>
      <c r="E56" s="50" t="s">
        <v>22</v>
      </c>
      <c r="F56" s="54">
        <f t="shared" si="16"/>
        <v>0.1641</v>
      </c>
      <c r="G56" s="56">
        <f>VLOOKUP(B56,Table1[],5,FALSE)</f>
        <v>300</v>
      </c>
      <c r="H56" s="53">
        <f>VLOOKUP(B56,Table1[],4,FALSE)</f>
        <v>49.23</v>
      </c>
      <c r="I56" s="24"/>
      <c r="J56" s="59"/>
      <c r="K56" s="26"/>
      <c r="L56" s="60"/>
      <c r="M56" s="28"/>
      <c r="N56" s="60"/>
      <c r="O56" s="28"/>
      <c r="P56" s="59"/>
      <c r="Q56" s="29">
        <f t="shared" si="14"/>
        <v>0</v>
      </c>
      <c r="R56" s="30">
        <f t="shared" si="15"/>
        <v>0</v>
      </c>
    </row>
    <row r="57" spans="1:18" ht="15" customHeight="1" x14ac:dyDescent="0.25">
      <c r="A57" s="194"/>
      <c r="B57" s="102" t="s">
        <v>37</v>
      </c>
      <c r="C57" s="50">
        <f>VLOOKUP(B57,Table1[],2,FALSE)</f>
        <v>1827433</v>
      </c>
      <c r="D57" s="93" t="str">
        <f>VLOOKUP(B57,Table1[],3,FALSE)</f>
        <v>64 ct</v>
      </c>
      <c r="E57" s="50" t="s">
        <v>22</v>
      </c>
      <c r="F57" s="54">
        <f t="shared" si="16"/>
        <v>0.27124999999999999</v>
      </c>
      <c r="G57" s="56">
        <f>VLOOKUP(B57,Table1[],5,FALSE)</f>
        <v>64</v>
      </c>
      <c r="H57" s="53">
        <f>VLOOKUP(B57,Table1[],4,FALSE)</f>
        <v>17.36</v>
      </c>
      <c r="I57" s="24">
        <v>4</v>
      </c>
      <c r="J57" s="59"/>
      <c r="K57" s="26"/>
      <c r="L57" s="60"/>
      <c r="M57" s="28"/>
      <c r="N57" s="60"/>
      <c r="O57" s="28"/>
      <c r="P57" s="59"/>
      <c r="Q57" s="29">
        <f t="shared" si="14"/>
        <v>0</v>
      </c>
      <c r="R57" s="30">
        <f t="shared" si="15"/>
        <v>0</v>
      </c>
    </row>
    <row r="58" spans="1:18" ht="15" customHeight="1" x14ac:dyDescent="0.25">
      <c r="A58" s="194"/>
      <c r="B58" s="102" t="s">
        <v>52</v>
      </c>
      <c r="C58" s="50">
        <f>VLOOKUP(B58,Table1[],2,FALSE)</f>
        <v>4040440</v>
      </c>
      <c r="D58" s="93" t="str">
        <f>VLOOKUP(B58,Table1[],3,FALSE)</f>
        <v>24 ct</v>
      </c>
      <c r="E58" s="50" t="s">
        <v>22</v>
      </c>
      <c r="F58" s="54">
        <f t="shared" si="16"/>
        <v>0.79041666666666666</v>
      </c>
      <c r="G58" s="56">
        <f>VLOOKUP(B58,Table1[],5,FALSE)</f>
        <v>24</v>
      </c>
      <c r="H58" s="53">
        <f>VLOOKUP(B58,Table1[],4,FALSE)</f>
        <v>18.97</v>
      </c>
      <c r="I58" s="32">
        <v>4</v>
      </c>
      <c r="J58" s="61"/>
      <c r="K58" s="33"/>
      <c r="L58" s="62"/>
      <c r="M58" s="35"/>
      <c r="N58" s="62"/>
      <c r="O58" s="35"/>
      <c r="P58" s="61"/>
      <c r="Q58" s="29">
        <f t="shared" si="14"/>
        <v>0</v>
      </c>
      <c r="R58" s="30">
        <f t="shared" si="15"/>
        <v>0</v>
      </c>
    </row>
    <row r="59" spans="1:18" ht="15" customHeight="1" x14ac:dyDescent="0.25">
      <c r="A59" s="194"/>
      <c r="B59" s="102" t="s">
        <v>73</v>
      </c>
      <c r="C59" s="50">
        <f>VLOOKUP(B59,Table1[],2,FALSE)</f>
        <v>4013066</v>
      </c>
      <c r="D59" s="93" t="str">
        <f>VLOOKUP(B59,Table1[],3,FALSE)</f>
        <v>24 ct</v>
      </c>
      <c r="E59" s="50" t="s">
        <v>22</v>
      </c>
      <c r="F59" s="54">
        <f t="shared" si="16"/>
        <v>0.68833333333333335</v>
      </c>
      <c r="G59" s="56">
        <f>VLOOKUP(B59,Table1[],5,FALSE)</f>
        <v>24</v>
      </c>
      <c r="H59" s="53">
        <f>VLOOKUP(B59,Table1[],4,FALSE)</f>
        <v>16.52</v>
      </c>
      <c r="I59" s="32">
        <v>4</v>
      </c>
      <c r="J59" s="61"/>
      <c r="K59" s="33"/>
      <c r="L59" s="62"/>
      <c r="M59" s="35"/>
      <c r="N59" s="62"/>
      <c r="O59" s="35"/>
      <c r="P59" s="61"/>
      <c r="Q59" s="29">
        <f t="shared" si="14"/>
        <v>0</v>
      </c>
      <c r="R59" s="30">
        <f t="shared" si="15"/>
        <v>0</v>
      </c>
    </row>
    <row r="60" spans="1:18" ht="15" hidden="1" customHeight="1" thickBot="1" x14ac:dyDescent="0.3">
      <c r="A60" s="194"/>
      <c r="B60" s="224" t="s">
        <v>90</v>
      </c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81"/>
      <c r="R60" s="82"/>
    </row>
    <row r="61" spans="1:18" ht="15" hidden="1" customHeight="1" thickBot="1" x14ac:dyDescent="0.3">
      <c r="A61" s="211"/>
      <c r="B61" s="103" t="s">
        <v>44</v>
      </c>
      <c r="C61" s="83">
        <f>VLOOKUP(B61,Table1[],2,FALSE)</f>
        <v>2104998</v>
      </c>
      <c r="D61" s="94" t="str">
        <f>VLOOKUP(B61,Table1[],3,FALSE)</f>
        <v>1000 ct</v>
      </c>
      <c r="E61" s="84" t="s">
        <v>22</v>
      </c>
      <c r="F61" s="85">
        <f t="shared" ref="F61" si="17">SUM(H61/G61)</f>
        <v>6.3200000000000001E-3</v>
      </c>
      <c r="G61" s="84">
        <f>VLOOKUP(B61,Table1[],5,FALSE)</f>
        <v>1000</v>
      </c>
      <c r="H61" s="84">
        <f>VLOOKUP(B61,Table1[],4,FALSE)</f>
        <v>6.32</v>
      </c>
      <c r="I61" s="86"/>
      <c r="J61" s="87"/>
      <c r="K61" s="88"/>
      <c r="L61" s="89"/>
      <c r="M61" s="90"/>
      <c r="N61" s="89"/>
      <c r="O61" s="90"/>
      <c r="P61" s="87"/>
      <c r="Q61" s="91">
        <f t="shared" ref="Q61" si="18">SUM(J61:P61)</f>
        <v>0</v>
      </c>
      <c r="R61" s="92">
        <f t="shared" ref="R61" si="19">SUM(Q61*F61)</f>
        <v>0</v>
      </c>
    </row>
    <row r="62" spans="1:18" x14ac:dyDescent="0.25">
      <c r="Q62" s="64">
        <f>SUM(Q7:Q59)</f>
        <v>0</v>
      </c>
      <c r="R62" s="65">
        <f>SUM(R7:R59)</f>
        <v>0</v>
      </c>
    </row>
  </sheetData>
  <sheetProtection algorithmName="SHA-512" hashValue="Yb7W6A1TtedvFgbz20pbB7bK0iJP/UGZg7TodP3BOACLphV9uuD3v4gBoLPCa7FAV2j6Ct+WB6Pv5OHttDlX0w==" saltValue="rl98YWWmTwHTOZnyylAJUA==" spinCount="100000" sheet="1" objects="1" scenarios="1"/>
  <protectedRanges>
    <protectedRange sqref="I61:P61 I7:P15 I48:P59 I22:P30 I17:P20 I32:P46" name="Range1"/>
  </protectedRanges>
  <mergeCells count="18">
    <mergeCell ref="B1:O2"/>
    <mergeCell ref="P1:P2"/>
    <mergeCell ref="Q1:Q2"/>
    <mergeCell ref="R1:R2"/>
    <mergeCell ref="I3:I4"/>
    <mergeCell ref="Q3:Q4"/>
    <mergeCell ref="R3:R4"/>
    <mergeCell ref="A3:A61"/>
    <mergeCell ref="B3:B4"/>
    <mergeCell ref="D3:D4"/>
    <mergeCell ref="E3:E4"/>
    <mergeCell ref="F3:F4"/>
    <mergeCell ref="B47:P47"/>
    <mergeCell ref="B60:P60"/>
    <mergeCell ref="B6:P6"/>
    <mergeCell ref="B16:P16"/>
    <mergeCell ref="B21:P21"/>
    <mergeCell ref="B31:P31"/>
  </mergeCells>
  <conditionalFormatting sqref="B29">
    <cfRule type="duplicateValues" dxfId="3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8051-B688-41B5-8D92-CBEC293C3F28}">
  <dimension ref="A1:R62"/>
  <sheetViews>
    <sheetView zoomScaleNormal="100" workbookViewId="0">
      <pane xSplit="9" ySplit="4" topLeftCell="J15" activePane="bottomRight" state="frozen"/>
      <selection pane="topRight" activeCell="J1" sqref="J1"/>
      <selection pane="bottomLeft" activeCell="A5" sqref="A5"/>
      <selection pane="bottomRight" activeCell="R43" sqref="R43:R44"/>
    </sheetView>
  </sheetViews>
  <sheetFormatPr defaultRowHeight="15" x14ac:dyDescent="0.25"/>
  <cols>
    <col min="2" max="2" width="24" style="104" customWidth="1"/>
    <col min="3" max="3" width="14.85546875" hidden="1" customWidth="1"/>
    <col min="4" max="4" width="14.85546875" style="95" hidden="1" customWidth="1"/>
    <col min="5" max="5" width="10" hidden="1" customWidth="1"/>
    <col min="6" max="6" width="10.140625" style="63" hidden="1" customWidth="1"/>
    <col min="7" max="7" width="10.140625" hidden="1" customWidth="1"/>
    <col min="8" max="8" width="9.140625" hidden="1" customWidth="1"/>
    <col min="18" max="18" width="11.7109375" customWidth="1"/>
  </cols>
  <sheetData>
    <row r="1" spans="1:18" ht="15" customHeight="1" x14ac:dyDescent="0.25">
      <c r="A1" s="1"/>
      <c r="B1" s="204" t="s">
        <v>119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26"/>
      <c r="Q1" s="200"/>
      <c r="R1" s="202"/>
    </row>
    <row r="2" spans="1:18" ht="15" customHeight="1" thickBot="1" x14ac:dyDescent="0.3">
      <c r="A2" s="80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27"/>
      <c r="Q2" s="201"/>
      <c r="R2" s="203"/>
    </row>
    <row r="3" spans="1:18" ht="15" customHeight="1" x14ac:dyDescent="0.25">
      <c r="A3" s="193" t="s">
        <v>109</v>
      </c>
      <c r="B3" s="222" t="s">
        <v>0</v>
      </c>
      <c r="C3" s="3" t="s">
        <v>1</v>
      </c>
      <c r="D3" s="214" t="s">
        <v>2</v>
      </c>
      <c r="E3" s="216" t="s">
        <v>3</v>
      </c>
      <c r="F3" s="218" t="s">
        <v>4</v>
      </c>
      <c r="G3" s="4" t="s">
        <v>5</v>
      </c>
      <c r="H3" s="4" t="s">
        <v>5</v>
      </c>
      <c r="I3" s="206" t="s">
        <v>6</v>
      </c>
      <c r="J3" s="5">
        <f>'Cover Sheet'!D5</f>
        <v>44296</v>
      </c>
      <c r="K3" s="5">
        <f t="shared" ref="K3:P3" si="0">J3+1</f>
        <v>44297</v>
      </c>
      <c r="L3" s="5">
        <f t="shared" si="0"/>
        <v>44298</v>
      </c>
      <c r="M3" s="5">
        <f t="shared" si="0"/>
        <v>44299</v>
      </c>
      <c r="N3" s="5">
        <f t="shared" si="0"/>
        <v>44300</v>
      </c>
      <c r="O3" s="5">
        <f t="shared" si="0"/>
        <v>44301</v>
      </c>
      <c r="P3" s="5">
        <f t="shared" si="0"/>
        <v>44302</v>
      </c>
      <c r="Q3" s="228" t="s">
        <v>7</v>
      </c>
      <c r="R3" s="230" t="s">
        <v>8</v>
      </c>
    </row>
    <row r="4" spans="1:18" ht="15" customHeight="1" thickBot="1" x14ac:dyDescent="0.3">
      <c r="A4" s="194"/>
      <c r="B4" s="223"/>
      <c r="C4" s="6" t="s">
        <v>9</v>
      </c>
      <c r="D4" s="215"/>
      <c r="E4" s="217"/>
      <c r="F4" s="219"/>
      <c r="G4" s="7" t="s">
        <v>10</v>
      </c>
      <c r="H4" s="7" t="s">
        <v>11</v>
      </c>
      <c r="I4" s="207"/>
      <c r="J4" s="113" t="str">
        <f>TEXT(J3,"ddd")</f>
        <v>Sat</v>
      </c>
      <c r="K4" s="113" t="str">
        <f t="shared" ref="K4:P4" si="1">TEXT(K3,"ddd")</f>
        <v>Sun</v>
      </c>
      <c r="L4" s="113" t="str">
        <f t="shared" si="1"/>
        <v>Mon</v>
      </c>
      <c r="M4" s="113" t="str">
        <f t="shared" si="1"/>
        <v>Tue</v>
      </c>
      <c r="N4" s="113" t="str">
        <f t="shared" si="1"/>
        <v>Wed</v>
      </c>
      <c r="O4" s="113" t="str">
        <f t="shared" si="1"/>
        <v>Thu</v>
      </c>
      <c r="P4" s="113" t="str">
        <f t="shared" si="1"/>
        <v>Fri</v>
      </c>
      <c r="Q4" s="229"/>
      <c r="R4" s="231"/>
    </row>
    <row r="5" spans="1:18" ht="15" hidden="1" customHeight="1" thickBot="1" x14ac:dyDescent="0.3">
      <c r="A5" s="194"/>
      <c r="B5" s="105"/>
      <c r="C5" s="105"/>
      <c r="D5" s="106"/>
      <c r="E5" s="107"/>
      <c r="F5" s="108"/>
      <c r="G5" s="109"/>
      <c r="H5" s="109"/>
      <c r="I5" s="8"/>
      <c r="J5" s="8"/>
      <c r="K5" s="8"/>
      <c r="L5" s="8"/>
      <c r="M5" s="8"/>
      <c r="N5" s="8"/>
      <c r="O5" s="8"/>
      <c r="P5" s="8"/>
      <c r="Q5" s="110"/>
      <c r="R5" s="111"/>
    </row>
    <row r="6" spans="1:18" ht="15" customHeight="1" thickBot="1" x14ac:dyDescent="0.3">
      <c r="A6" s="194"/>
      <c r="B6" s="209" t="s">
        <v>12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9"/>
      <c r="R6" s="10"/>
    </row>
    <row r="7" spans="1:18" ht="15" customHeight="1" x14ac:dyDescent="0.25">
      <c r="A7" s="194"/>
      <c r="B7" s="96" t="s">
        <v>64</v>
      </c>
      <c r="C7" s="11">
        <f>VLOOKUP(B7,'Data &amp; Table'!A3:G59,2,FALSE)</f>
        <v>5429872</v>
      </c>
      <c r="D7" s="11" t="str">
        <f>VLOOKUP(B7,Table1[],3,FALSE)</f>
        <v>72/4 oz</v>
      </c>
      <c r="E7" s="12" t="s">
        <v>22</v>
      </c>
      <c r="F7" s="13">
        <f t="shared" ref="F7" si="2">SUM(H7/G7)</f>
        <v>0.1497222222222222</v>
      </c>
      <c r="G7" s="14">
        <f>VLOOKUP(B7,Table1[],5,FALSE)</f>
        <v>72</v>
      </c>
      <c r="H7" s="15">
        <f>VLOOKUP(B7,Table1[],4,FALSE)</f>
        <v>10.78</v>
      </c>
      <c r="I7" s="16">
        <v>6</v>
      </c>
      <c r="J7" s="17"/>
      <c r="K7" s="18"/>
      <c r="L7" s="19"/>
      <c r="M7" s="20"/>
      <c r="N7" s="19"/>
      <c r="O7" s="20"/>
      <c r="P7" s="19"/>
      <c r="Q7" s="21">
        <f>SUM(J7:P7)</f>
        <v>0</v>
      </c>
      <c r="R7" s="22">
        <f>SUM(Q7*F7)</f>
        <v>0</v>
      </c>
    </row>
    <row r="8" spans="1:18" ht="15" customHeight="1" x14ac:dyDescent="0.25">
      <c r="A8" s="194"/>
      <c r="B8" s="97" t="s">
        <v>63</v>
      </c>
      <c r="C8" s="11">
        <f>VLOOKUP(B8,'Data &amp; Table'!A4:G60,2,FALSE)</f>
        <v>6777684</v>
      </c>
      <c r="D8" s="11" t="str">
        <f>VLOOKUP(B8,Table1[],3,FALSE)</f>
        <v>72/4 oz</v>
      </c>
      <c r="E8" s="12" t="s">
        <v>22</v>
      </c>
      <c r="F8" s="23">
        <f>SUM(H8/G8)</f>
        <v>0.17486111111111111</v>
      </c>
      <c r="G8" s="14">
        <f>VLOOKUP(B8,Table1[],5,FALSE)</f>
        <v>72</v>
      </c>
      <c r="H8" s="15">
        <f>VLOOKUP(B8,Table1[],4,FALSE)</f>
        <v>12.59</v>
      </c>
      <c r="I8" s="24">
        <v>10</v>
      </c>
      <c r="J8" s="25"/>
      <c r="K8" s="26"/>
      <c r="L8" s="27"/>
      <c r="M8" s="28"/>
      <c r="N8" s="27"/>
      <c r="O8" s="28"/>
      <c r="P8" s="27"/>
      <c r="Q8" s="29">
        <f t="shared" ref="Q8:Q15" si="3">SUM(J8:P8)</f>
        <v>0</v>
      </c>
      <c r="R8" s="30">
        <f t="shared" ref="R8:R15" si="4">SUM(Q8*F8)</f>
        <v>0</v>
      </c>
    </row>
    <row r="9" spans="1:18" ht="15" hidden="1" customHeight="1" x14ac:dyDescent="0.25">
      <c r="A9" s="194"/>
      <c r="B9" s="97" t="s">
        <v>49</v>
      </c>
      <c r="C9" s="11">
        <f>VLOOKUP(B9,'Data &amp; Table'!A5:G61,2,FALSE)</f>
        <v>26051</v>
      </c>
      <c r="D9" s="11" t="str">
        <f>VLOOKUP(B9,Table1[],3,FALSE)</f>
        <v>50 ct</v>
      </c>
      <c r="E9" s="12" t="s">
        <v>22</v>
      </c>
      <c r="F9" s="23">
        <f t="shared" ref="F9:F15" si="5">SUM(H9/G9)</f>
        <v>0.25</v>
      </c>
      <c r="G9" s="14">
        <f>VLOOKUP(B9,Table1[],5,FALSE)</f>
        <v>50</v>
      </c>
      <c r="H9" s="15">
        <f>VLOOKUP(B9,Table1[],4,FALSE)</f>
        <v>12.5</v>
      </c>
      <c r="I9" s="24"/>
      <c r="J9" s="25"/>
      <c r="K9" s="26"/>
      <c r="L9" s="27"/>
      <c r="M9" s="28"/>
      <c r="N9" s="27"/>
      <c r="O9" s="28"/>
      <c r="P9" s="27"/>
      <c r="Q9" s="29">
        <f t="shared" si="3"/>
        <v>0</v>
      </c>
      <c r="R9" s="30">
        <f t="shared" si="4"/>
        <v>0</v>
      </c>
    </row>
    <row r="10" spans="1:18" ht="15" customHeight="1" x14ac:dyDescent="0.25">
      <c r="A10" s="194"/>
      <c r="B10" s="97" t="s">
        <v>71</v>
      </c>
      <c r="C10" s="11">
        <f>VLOOKUP(B10,'Data &amp; Table'!A6:G62,2,FALSE)</f>
        <v>26068</v>
      </c>
      <c r="D10" s="11" t="str">
        <f>VLOOKUP(B10,Table1[],3,FALSE)</f>
        <v>50 ct</v>
      </c>
      <c r="E10" s="12" t="s">
        <v>22</v>
      </c>
      <c r="F10" s="23">
        <f t="shared" si="5"/>
        <v>0.24600000000000002</v>
      </c>
      <c r="G10" s="14">
        <f>VLOOKUP(B10,Table1[],5,FALSE)</f>
        <v>50</v>
      </c>
      <c r="H10" s="15">
        <f>VLOOKUP(B10,Table1[],4,FALSE)</f>
        <v>12.3</v>
      </c>
      <c r="I10" s="24">
        <v>4</v>
      </c>
      <c r="J10" s="25"/>
      <c r="K10" s="26"/>
      <c r="L10" s="27"/>
      <c r="M10" s="28"/>
      <c r="N10" s="27"/>
      <c r="O10" s="28"/>
      <c r="P10" s="27"/>
      <c r="Q10" s="29">
        <f t="shared" si="3"/>
        <v>0</v>
      </c>
      <c r="R10" s="30">
        <f t="shared" si="4"/>
        <v>0</v>
      </c>
    </row>
    <row r="11" spans="1:18" ht="15" customHeight="1" x14ac:dyDescent="0.25">
      <c r="A11" s="194"/>
      <c r="B11" s="97" t="s">
        <v>56</v>
      </c>
      <c r="C11" s="11">
        <f>VLOOKUP(B11,'Data &amp; Table'!A7:G63,2,FALSE)</f>
        <v>3598703</v>
      </c>
      <c r="D11" s="11" t="str">
        <f>VLOOKUP(B11,Table1[],3,FALSE)</f>
        <v>48/8 oz</v>
      </c>
      <c r="E11" s="12" t="s">
        <v>22</v>
      </c>
      <c r="F11" s="23">
        <f t="shared" si="5"/>
        <v>0.26041666666666669</v>
      </c>
      <c r="G11" s="14">
        <f>VLOOKUP(B11,Table1[],5,FALSE)</f>
        <v>48</v>
      </c>
      <c r="H11" s="15">
        <f>VLOOKUP(B11,Table1[],4,FALSE)</f>
        <v>12.5</v>
      </c>
      <c r="I11" s="24">
        <v>6</v>
      </c>
      <c r="J11" s="25"/>
      <c r="K11" s="26"/>
      <c r="L11" s="27"/>
      <c r="M11" s="28"/>
      <c r="N11" s="27"/>
      <c r="O11" s="28"/>
      <c r="P11" s="27"/>
      <c r="Q11" s="29">
        <f t="shared" si="3"/>
        <v>0</v>
      </c>
      <c r="R11" s="30">
        <f t="shared" si="4"/>
        <v>0</v>
      </c>
    </row>
    <row r="12" spans="1:18" ht="15" customHeight="1" x14ac:dyDescent="0.25">
      <c r="A12" s="194"/>
      <c r="B12" s="98" t="s">
        <v>76</v>
      </c>
      <c r="C12" s="11">
        <f>VLOOKUP(B12,'Data &amp; Table'!A8:G64,2,FALSE)</f>
        <v>3598737</v>
      </c>
      <c r="D12" s="11" t="str">
        <f>VLOOKUP(B12,Table1[],3,FALSE)</f>
        <v>48/8 oz</v>
      </c>
      <c r="E12" s="12" t="s">
        <v>22</v>
      </c>
      <c r="F12" s="23">
        <f t="shared" si="5"/>
        <v>0.26041666666666669</v>
      </c>
      <c r="G12" s="14">
        <f>VLOOKUP(B12,Table1[],5,FALSE)</f>
        <v>48</v>
      </c>
      <c r="H12" s="15">
        <f>VLOOKUP(B12,Table1[],4,FALSE)</f>
        <v>12.5</v>
      </c>
      <c r="I12" s="24">
        <v>6</v>
      </c>
      <c r="J12" s="25"/>
      <c r="K12" s="26"/>
      <c r="L12" s="27"/>
      <c r="M12" s="28"/>
      <c r="N12" s="27"/>
      <c r="O12" s="28"/>
      <c r="P12" s="27"/>
      <c r="Q12" s="29">
        <f t="shared" si="3"/>
        <v>0</v>
      </c>
      <c r="R12" s="30">
        <f t="shared" si="4"/>
        <v>0</v>
      </c>
    </row>
    <row r="13" spans="1:18" ht="15" hidden="1" customHeight="1" x14ac:dyDescent="0.25">
      <c r="A13" s="194"/>
      <c r="B13" s="98" t="s">
        <v>58</v>
      </c>
      <c r="C13" s="11">
        <f>VLOOKUP(B13,'Data &amp; Table'!A9:G65,2,FALSE)</f>
        <v>1886316</v>
      </c>
      <c r="D13" s="11" t="str">
        <f>VLOOKUP(B13,Table1[],3,FALSE)</f>
        <v>6/28 ct</v>
      </c>
      <c r="E13" s="12" t="s">
        <v>22</v>
      </c>
      <c r="F13" s="23">
        <f t="shared" si="5"/>
        <v>0.10327380952380953</v>
      </c>
      <c r="G13" s="14">
        <f>VLOOKUP(B13,Table1[],5,FALSE)</f>
        <v>168</v>
      </c>
      <c r="H13" s="15">
        <f>VLOOKUP(B13,Table1[],4,FALSE)</f>
        <v>17.350000000000001</v>
      </c>
      <c r="I13" s="24"/>
      <c r="J13" s="25"/>
      <c r="K13" s="26"/>
      <c r="L13" s="27"/>
      <c r="M13" s="28"/>
      <c r="N13" s="27"/>
      <c r="O13" s="28"/>
      <c r="P13" s="27"/>
      <c r="Q13" s="29">
        <f t="shared" si="3"/>
        <v>0</v>
      </c>
      <c r="R13" s="30">
        <f t="shared" si="4"/>
        <v>0</v>
      </c>
    </row>
    <row r="14" spans="1:18" ht="15" customHeight="1" x14ac:dyDescent="0.25">
      <c r="A14" s="194"/>
      <c r="B14" s="98" t="s">
        <v>59</v>
      </c>
      <c r="C14" s="11">
        <f>VLOOKUP(B14,'Data &amp; Table'!A10:G66,2,FALSE)</f>
        <v>4716920</v>
      </c>
      <c r="D14" s="11" t="str">
        <f>VLOOKUP(B14,Table1[],3,FALSE)</f>
        <v>6/28 ct</v>
      </c>
      <c r="E14" s="12" t="s">
        <v>22</v>
      </c>
      <c r="F14" s="23">
        <f t="shared" si="5"/>
        <v>0.10886904761904762</v>
      </c>
      <c r="G14" s="14">
        <f>VLOOKUP(B14,Table1[],5,FALSE)</f>
        <v>168</v>
      </c>
      <c r="H14" s="15">
        <f>VLOOKUP(B14,Table1[],4,FALSE)</f>
        <v>18.29</v>
      </c>
      <c r="I14" s="24">
        <v>9</v>
      </c>
      <c r="J14" s="25"/>
      <c r="K14" s="26"/>
      <c r="L14" s="27"/>
      <c r="M14" s="28"/>
      <c r="N14" s="27"/>
      <c r="O14" s="28"/>
      <c r="P14" s="27"/>
      <c r="Q14" s="29">
        <f t="shared" si="3"/>
        <v>0</v>
      </c>
      <c r="R14" s="30">
        <f t="shared" si="4"/>
        <v>0</v>
      </c>
    </row>
    <row r="15" spans="1:18" ht="15" customHeight="1" thickBot="1" x14ac:dyDescent="0.3">
      <c r="A15" s="194"/>
      <c r="B15" s="98" t="s">
        <v>72</v>
      </c>
      <c r="C15" s="11">
        <f>VLOOKUP(B15,'Data &amp; Table'!A11:G67,2,FALSE)</f>
        <v>4046330</v>
      </c>
      <c r="D15" s="11" t="str">
        <f>VLOOKUP(B15,Table1[],3,FALSE)</f>
        <v>1000 ct</v>
      </c>
      <c r="E15" s="12" t="s">
        <v>22</v>
      </c>
      <c r="F15" s="23">
        <f t="shared" si="5"/>
        <v>3.8869999999999995E-2</v>
      </c>
      <c r="G15" s="14">
        <f>VLOOKUP(B15,Table1[],5,FALSE)</f>
        <v>1000</v>
      </c>
      <c r="H15" s="15">
        <f>VLOOKUP(B15,Table1[],4,FALSE)</f>
        <v>38.869999999999997</v>
      </c>
      <c r="I15" s="24">
        <v>18</v>
      </c>
      <c r="J15" s="25"/>
      <c r="K15" s="26"/>
      <c r="L15" s="27"/>
      <c r="M15" s="28"/>
      <c r="N15" s="27"/>
      <c r="O15" s="28"/>
      <c r="P15" s="27"/>
      <c r="Q15" s="29">
        <f t="shared" si="3"/>
        <v>0</v>
      </c>
      <c r="R15" s="30">
        <f t="shared" si="4"/>
        <v>0</v>
      </c>
    </row>
    <row r="16" spans="1:18" ht="15" customHeight="1" thickBot="1" x14ac:dyDescent="0.3">
      <c r="A16" s="194"/>
      <c r="B16" s="224" t="s">
        <v>13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9"/>
      <c r="R16" s="38"/>
    </row>
    <row r="17" spans="1:18" ht="15" hidden="1" customHeight="1" x14ac:dyDescent="0.25">
      <c r="A17" s="194"/>
      <c r="B17" s="79" t="s">
        <v>54</v>
      </c>
      <c r="C17" s="39">
        <f>VLOOKUP(B17,'Data &amp; Table'!A3:G59,2,FALSE)</f>
        <v>7913403</v>
      </c>
      <c r="D17" s="11" t="str">
        <f>VLOOKUP(B17,Table1[],3,FALSE)</f>
        <v>8/10 ct</v>
      </c>
      <c r="E17" s="39" t="s">
        <v>22</v>
      </c>
      <c r="F17" s="13">
        <f>SUM(H17/G17)</f>
        <v>6.3312499999999998</v>
      </c>
      <c r="G17" s="40">
        <f>VLOOKUP(B17,Table1[],5,FALSE)</f>
        <v>8</v>
      </c>
      <c r="H17" s="41">
        <f>VLOOKUP(B17,Table1[],4,FALSE)</f>
        <v>50.65</v>
      </c>
      <c r="I17" s="42"/>
      <c r="J17" s="17"/>
      <c r="K17" s="43"/>
      <c r="L17" s="19"/>
      <c r="M17" s="44"/>
      <c r="N17" s="19"/>
      <c r="O17" s="44"/>
      <c r="P17" s="19"/>
      <c r="Q17" s="29">
        <f t="shared" ref="Q17:Q19" si="6">SUM(J17:P17)</f>
        <v>0</v>
      </c>
      <c r="R17" s="22">
        <f t="shared" ref="R17:R20" si="7">SUM(Q17*F17)</f>
        <v>0</v>
      </c>
    </row>
    <row r="18" spans="1:18" ht="15" customHeight="1" thickBot="1" x14ac:dyDescent="0.3">
      <c r="A18" s="194"/>
      <c r="B18" s="79" t="s">
        <v>53</v>
      </c>
      <c r="C18" s="39">
        <f>VLOOKUP(B18,'Data &amp; Table'!A4:G60,2,FALSE)</f>
        <v>7887268</v>
      </c>
      <c r="D18" s="11" t="str">
        <f>VLOOKUP(B18,Table1[],3,FALSE)</f>
        <v>16/10 ct</v>
      </c>
      <c r="E18" s="39" t="s">
        <v>22</v>
      </c>
      <c r="F18" s="23">
        <f t="shared" ref="F18:F20" si="8">SUM(H18/G18)</f>
        <v>5.3875000000000002</v>
      </c>
      <c r="G18" s="40">
        <f>VLOOKUP(B18,Table1[],5,FALSE)</f>
        <v>16</v>
      </c>
      <c r="H18" s="41">
        <f>VLOOKUP(B18,Table1[],4,FALSE)</f>
        <v>86.2</v>
      </c>
      <c r="I18" s="45" t="s">
        <v>161</v>
      </c>
      <c r="J18" s="25"/>
      <c r="K18" s="46"/>
      <c r="L18" s="27"/>
      <c r="M18" s="47"/>
      <c r="N18" s="27"/>
      <c r="O18" s="47"/>
      <c r="P18" s="27"/>
      <c r="Q18" s="29">
        <f t="shared" si="6"/>
        <v>0</v>
      </c>
      <c r="R18" s="30">
        <f t="shared" si="7"/>
        <v>0</v>
      </c>
    </row>
    <row r="19" spans="1:18" ht="15" hidden="1" customHeight="1" x14ac:dyDescent="0.25">
      <c r="A19" s="194"/>
      <c r="B19" s="79" t="s">
        <v>77</v>
      </c>
      <c r="C19" s="39">
        <f>VLOOKUP(B19,'Data &amp; Table'!A5:G61,2,FALSE)</f>
        <v>2216045</v>
      </c>
      <c r="D19" s="11" t="str">
        <f>VLOOKUP(B19,Table1[],3,FALSE)</f>
        <v>2 ct</v>
      </c>
      <c r="E19" s="39" t="s">
        <v>22</v>
      </c>
      <c r="F19" s="23">
        <f t="shared" si="8"/>
        <v>34.340000000000003</v>
      </c>
      <c r="G19" s="40">
        <f>VLOOKUP(B19,Table1[],5,FALSE)</f>
        <v>2</v>
      </c>
      <c r="H19" s="41">
        <f>VLOOKUP(B19,Table1[],4,FALSE)</f>
        <v>68.680000000000007</v>
      </c>
      <c r="I19" s="45"/>
      <c r="J19" s="25"/>
      <c r="K19" s="46"/>
      <c r="L19" s="27"/>
      <c r="M19" s="47"/>
      <c r="N19" s="27"/>
      <c r="O19" s="47"/>
      <c r="P19" s="27"/>
      <c r="Q19" s="29">
        <f t="shared" si="6"/>
        <v>0</v>
      </c>
      <c r="R19" s="30">
        <f t="shared" si="7"/>
        <v>0</v>
      </c>
    </row>
    <row r="20" spans="1:18" ht="15" hidden="1" customHeight="1" thickBot="1" x14ac:dyDescent="0.3">
      <c r="A20" s="194"/>
      <c r="B20" s="79" t="s">
        <v>78</v>
      </c>
      <c r="C20" s="39">
        <f>VLOOKUP(B20,'Data &amp; Table'!A6:G62,2,FALSE)</f>
        <v>2843104</v>
      </c>
      <c r="D20" s="11" t="str">
        <f>VLOOKUP(B20,Table1[],3,FALSE)</f>
        <v>2 ct</v>
      </c>
      <c r="E20" s="39" t="s">
        <v>22</v>
      </c>
      <c r="F20" s="23">
        <f t="shared" si="8"/>
        <v>34.93</v>
      </c>
      <c r="G20" s="40">
        <f>VLOOKUP(B20,Table1[],5,FALSE)</f>
        <v>2</v>
      </c>
      <c r="H20" s="41">
        <f>VLOOKUP(B20,Table1[],4,FALSE)</f>
        <v>69.86</v>
      </c>
      <c r="I20" s="45"/>
      <c r="J20" s="25"/>
      <c r="K20" s="46"/>
      <c r="L20" s="27"/>
      <c r="M20" s="47"/>
      <c r="N20" s="27"/>
      <c r="O20" s="47"/>
      <c r="P20" s="27"/>
      <c r="Q20" s="29">
        <f t="shared" ref="Q20:Q46" si="9">SUM(J20:P20)</f>
        <v>0</v>
      </c>
      <c r="R20" s="30">
        <f t="shared" si="7"/>
        <v>0</v>
      </c>
    </row>
    <row r="21" spans="1:18" ht="15" customHeight="1" thickBot="1" x14ac:dyDescent="0.3">
      <c r="A21" s="194"/>
      <c r="B21" s="224" t="s">
        <v>79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9"/>
      <c r="R21" s="38"/>
    </row>
    <row r="22" spans="1:18" ht="15" customHeight="1" x14ac:dyDescent="0.25">
      <c r="A22" s="194"/>
      <c r="B22" s="99" t="s">
        <v>62</v>
      </c>
      <c r="C22" s="50">
        <f>VLOOKUP(B22,'Data &amp; Table'!A3:G59,2,FALSE)</f>
        <v>7076126</v>
      </c>
      <c r="D22" s="93" t="str">
        <f>VLOOKUP(B22,Table1[],3,FALSE)</f>
        <v>72/4 oz</v>
      </c>
      <c r="E22" s="50" t="s">
        <v>22</v>
      </c>
      <c r="F22" s="51">
        <f>SUM(H22/G22)</f>
        <v>0.28611111111111115</v>
      </c>
      <c r="G22" s="52">
        <f>VLOOKUP(B22,Table1[],5,FALSE)</f>
        <v>72</v>
      </c>
      <c r="H22" s="53">
        <f>VLOOKUP(B22,Table1[],4,FALSE)</f>
        <v>20.6</v>
      </c>
      <c r="I22" s="42">
        <v>4</v>
      </c>
      <c r="J22" s="19"/>
      <c r="K22" s="44"/>
      <c r="L22" s="19"/>
      <c r="M22" s="44"/>
      <c r="N22" s="19"/>
      <c r="O22" s="44"/>
      <c r="P22" s="19"/>
      <c r="Q22" s="21">
        <f t="shared" si="9"/>
        <v>0</v>
      </c>
      <c r="R22" s="22">
        <f t="shared" ref="R22:R30" si="10">SUM(Q22*F22)</f>
        <v>0</v>
      </c>
    </row>
    <row r="23" spans="1:18" ht="15" hidden="1" customHeight="1" x14ac:dyDescent="0.25">
      <c r="A23" s="194"/>
      <c r="B23" s="100" t="s">
        <v>26</v>
      </c>
      <c r="C23" s="50">
        <f>VLOOKUP(B23,'Data &amp; Table'!A4:G60,2,FALSE)</f>
        <v>0</v>
      </c>
      <c r="D23" s="93" t="str">
        <f>VLOOKUP(B23,Table1[],3,FALSE)</f>
        <v>1 ea</v>
      </c>
      <c r="E23" s="50" t="s">
        <v>22</v>
      </c>
      <c r="F23" s="54">
        <f t="shared" ref="F23:F30" si="11">SUM(H23/G23)</f>
        <v>2.31</v>
      </c>
      <c r="G23" s="52">
        <f>VLOOKUP(B23,Table1[],5,FALSE)</f>
        <v>1</v>
      </c>
      <c r="H23" s="53">
        <f>VLOOKUP(B23,Table1[],4,FALSE)</f>
        <v>2.31</v>
      </c>
      <c r="I23" s="45"/>
      <c r="J23" s="27"/>
      <c r="K23" s="47"/>
      <c r="L23" s="27"/>
      <c r="M23" s="47"/>
      <c r="N23" s="27"/>
      <c r="O23" s="47"/>
      <c r="P23" s="27"/>
      <c r="Q23" s="29">
        <f t="shared" si="9"/>
        <v>0</v>
      </c>
      <c r="R23" s="30">
        <f t="shared" si="10"/>
        <v>0</v>
      </c>
    </row>
    <row r="24" spans="1:18" ht="15" hidden="1" customHeight="1" x14ac:dyDescent="0.25">
      <c r="A24" s="194"/>
      <c r="B24" s="97" t="s">
        <v>36</v>
      </c>
      <c r="C24" s="50">
        <f>VLOOKUP(B24,'Data &amp; Table'!A5:G61,2,FALSE)</f>
        <v>3412410</v>
      </c>
      <c r="D24" s="93" t="str">
        <f>VLOOKUP(B24,Table1[],3,FALSE)</f>
        <v>48 ct</v>
      </c>
      <c r="E24" s="50" t="s">
        <v>22</v>
      </c>
      <c r="F24" s="54">
        <f t="shared" si="11"/>
        <v>0.32645833333333335</v>
      </c>
      <c r="G24" s="52">
        <f>VLOOKUP(B24,Table1[],5,FALSE)</f>
        <v>48</v>
      </c>
      <c r="H24" s="53">
        <f>VLOOKUP(B24,Table1[],4,FALSE)</f>
        <v>15.67</v>
      </c>
      <c r="I24" s="45"/>
      <c r="J24" s="27"/>
      <c r="K24" s="47"/>
      <c r="L24" s="27"/>
      <c r="M24" s="47"/>
      <c r="N24" s="27"/>
      <c r="O24" s="47"/>
      <c r="P24" s="27"/>
      <c r="Q24" s="29">
        <f t="shared" si="9"/>
        <v>0</v>
      </c>
      <c r="R24" s="30">
        <f t="shared" si="10"/>
        <v>0</v>
      </c>
    </row>
    <row r="25" spans="1:18" ht="15" hidden="1" customHeight="1" x14ac:dyDescent="0.25">
      <c r="A25" s="194"/>
      <c r="B25" s="101" t="s">
        <v>68</v>
      </c>
      <c r="C25" s="50">
        <f>VLOOKUP(B25,'Data &amp; Table'!A6:G62,2,FALSE)</f>
        <v>6216725</v>
      </c>
      <c r="D25" s="93" t="str">
        <f>VLOOKUP(B25,Table1[],3,FALSE)</f>
        <v>48 ct</v>
      </c>
      <c r="E25" s="50" t="s">
        <v>22</v>
      </c>
      <c r="F25" s="54">
        <f t="shared" si="11"/>
        <v>0.36791666666666667</v>
      </c>
      <c r="G25" s="52">
        <f>VLOOKUP(B25,Table1[],5,FALSE)</f>
        <v>48</v>
      </c>
      <c r="H25" s="53">
        <f>VLOOKUP(B25,Table1[],4,FALSE)</f>
        <v>17.66</v>
      </c>
      <c r="I25" s="45"/>
      <c r="J25" s="27"/>
      <c r="K25" s="47"/>
      <c r="L25" s="27"/>
      <c r="M25" s="47"/>
      <c r="N25" s="27"/>
      <c r="O25" s="47"/>
      <c r="P25" s="27"/>
      <c r="Q25" s="29">
        <f t="shared" si="9"/>
        <v>0</v>
      </c>
      <c r="R25" s="30">
        <f t="shared" si="10"/>
        <v>0</v>
      </c>
    </row>
    <row r="26" spans="1:18" ht="15" hidden="1" customHeight="1" x14ac:dyDescent="0.25">
      <c r="A26" s="194"/>
      <c r="B26" s="101" t="s">
        <v>70</v>
      </c>
      <c r="C26" s="50">
        <f>VLOOKUP(B26,'Data &amp; Table'!A7:G63,2,FALSE)</f>
        <v>6216709</v>
      </c>
      <c r="D26" s="93" t="str">
        <f>VLOOKUP(B26,Table1[],3,FALSE)</f>
        <v>48 ct</v>
      </c>
      <c r="E26" s="50" t="s">
        <v>22</v>
      </c>
      <c r="F26" s="54">
        <f t="shared" si="11"/>
        <v>0.36791666666666667</v>
      </c>
      <c r="G26" s="52">
        <f>VLOOKUP(B26,Table1[],5,FALSE)</f>
        <v>48</v>
      </c>
      <c r="H26" s="53">
        <f>VLOOKUP(B26,Table1[],4,FALSE)</f>
        <v>17.66</v>
      </c>
      <c r="I26" s="45"/>
      <c r="J26" s="27"/>
      <c r="K26" s="47"/>
      <c r="L26" s="27"/>
      <c r="M26" s="47"/>
      <c r="N26" s="27"/>
      <c r="O26" s="47"/>
      <c r="P26" s="27"/>
      <c r="Q26" s="29">
        <f t="shared" si="9"/>
        <v>0</v>
      </c>
      <c r="R26" s="30">
        <f t="shared" si="10"/>
        <v>0</v>
      </c>
    </row>
    <row r="27" spans="1:18" ht="15" hidden="1" customHeight="1" x14ac:dyDescent="0.25">
      <c r="A27" s="194"/>
      <c r="B27" s="101" t="s">
        <v>69</v>
      </c>
      <c r="C27" s="50">
        <f>VLOOKUP(B27,'Data &amp; Table'!A8:G64,2,FALSE)</f>
        <v>0</v>
      </c>
      <c r="D27" s="93">
        <f>VLOOKUP(B27,Table1[],3,FALSE)</f>
        <v>0</v>
      </c>
      <c r="E27" s="50" t="s">
        <v>22</v>
      </c>
      <c r="F27" s="54">
        <f t="shared" si="11"/>
        <v>0.19</v>
      </c>
      <c r="G27" s="52">
        <f>VLOOKUP(B27,Table1[],5,FALSE)</f>
        <v>1</v>
      </c>
      <c r="H27" s="53">
        <f>VLOOKUP(B27,Table1[],4,FALSE)</f>
        <v>0.19</v>
      </c>
      <c r="I27" s="45"/>
      <c r="J27" s="27"/>
      <c r="K27" s="47"/>
      <c r="L27" s="27"/>
      <c r="M27" s="47"/>
      <c r="N27" s="27"/>
      <c r="O27" s="47"/>
      <c r="P27" s="27"/>
      <c r="Q27" s="29">
        <f t="shared" si="9"/>
        <v>0</v>
      </c>
      <c r="R27" s="30">
        <f t="shared" si="10"/>
        <v>0</v>
      </c>
    </row>
    <row r="28" spans="1:18" ht="15" hidden="1" customHeight="1" x14ac:dyDescent="0.25">
      <c r="A28" s="194"/>
      <c r="B28" s="102" t="s">
        <v>43</v>
      </c>
      <c r="C28" s="50">
        <f>VLOOKUP(B28,'Data &amp; Table'!A9:G65,2,FALSE)</f>
        <v>1666163</v>
      </c>
      <c r="D28" s="93" t="str">
        <f>VLOOKUP(B28,Table1[],3,FALSE)</f>
        <v>48 ct</v>
      </c>
      <c r="E28" s="50" t="s">
        <v>22</v>
      </c>
      <c r="F28" s="54">
        <f t="shared" si="11"/>
        <v>0.31708333333333333</v>
      </c>
      <c r="G28" s="52">
        <f>VLOOKUP(B28,Table1[],5,FALSE)</f>
        <v>48</v>
      </c>
      <c r="H28" s="53">
        <f>VLOOKUP(B28,Table1[],4,FALSE)</f>
        <v>15.22</v>
      </c>
      <c r="I28" s="45"/>
      <c r="J28" s="27"/>
      <c r="K28" s="47"/>
      <c r="L28" s="27"/>
      <c r="M28" s="47"/>
      <c r="N28" s="27"/>
      <c r="O28" s="47"/>
      <c r="P28" s="27"/>
      <c r="Q28" s="29">
        <f t="shared" si="9"/>
        <v>0</v>
      </c>
      <c r="R28" s="30">
        <f t="shared" si="10"/>
        <v>0</v>
      </c>
    </row>
    <row r="29" spans="1:18" ht="15" hidden="1" customHeight="1" x14ac:dyDescent="0.25">
      <c r="A29" s="194"/>
      <c r="B29" s="101" t="s">
        <v>47</v>
      </c>
      <c r="C29" s="50">
        <f>VLOOKUP(B29,'Data &amp; Table'!A10:G66,2,FALSE)</f>
        <v>0</v>
      </c>
      <c r="D29" s="93">
        <f>VLOOKUP(B29,Table1[],3,FALSE)</f>
        <v>0</v>
      </c>
      <c r="E29" s="50" t="s">
        <v>22</v>
      </c>
      <c r="F29" s="54">
        <f t="shared" si="11"/>
        <v>0.8</v>
      </c>
      <c r="G29" s="52">
        <f>VLOOKUP(B29,Table1[],5,FALSE)</f>
        <v>1</v>
      </c>
      <c r="H29" s="53">
        <f>VLOOKUP(B29,Table1[],4,FALSE)</f>
        <v>0.8</v>
      </c>
      <c r="I29" s="45"/>
      <c r="J29" s="27"/>
      <c r="K29" s="47"/>
      <c r="L29" s="27"/>
      <c r="M29" s="47"/>
      <c r="N29" s="27"/>
      <c r="O29" s="47"/>
      <c r="P29" s="27"/>
      <c r="Q29" s="29">
        <f t="shared" si="9"/>
        <v>0</v>
      </c>
      <c r="R29" s="30">
        <f t="shared" si="10"/>
        <v>0</v>
      </c>
    </row>
    <row r="30" spans="1:18" ht="15" customHeight="1" thickBot="1" x14ac:dyDescent="0.3">
      <c r="A30" s="194"/>
      <c r="B30" s="102" t="s">
        <v>48</v>
      </c>
      <c r="C30" s="50">
        <f>VLOOKUP(B30,'Data &amp; Table'!A11:G67,2,FALSE)</f>
        <v>8759060</v>
      </c>
      <c r="D30" s="93" t="str">
        <f>VLOOKUP(B30,Table1[],3,FALSE)</f>
        <v>48 ct</v>
      </c>
      <c r="E30" s="50" t="s">
        <v>22</v>
      </c>
      <c r="F30" s="54">
        <f t="shared" si="11"/>
        <v>0.30437500000000001</v>
      </c>
      <c r="G30" s="52">
        <f>VLOOKUP(B30,Table1[],5,FALSE)</f>
        <v>48</v>
      </c>
      <c r="H30" s="53">
        <f>VLOOKUP(B30,Table1[],4,FALSE)</f>
        <v>14.61</v>
      </c>
      <c r="I30" s="45">
        <v>2</v>
      </c>
      <c r="J30" s="27"/>
      <c r="K30" s="47"/>
      <c r="L30" s="27"/>
      <c r="M30" s="47"/>
      <c r="N30" s="27"/>
      <c r="O30" s="47"/>
      <c r="P30" s="27"/>
      <c r="Q30" s="29">
        <f t="shared" si="9"/>
        <v>0</v>
      </c>
      <c r="R30" s="30">
        <f t="shared" si="10"/>
        <v>0</v>
      </c>
    </row>
    <row r="31" spans="1:18" ht="15" customHeight="1" thickBot="1" x14ac:dyDescent="0.3">
      <c r="A31" s="194"/>
      <c r="B31" s="224" t="s">
        <v>14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9"/>
      <c r="R31" s="38"/>
    </row>
    <row r="32" spans="1:18" ht="15" customHeight="1" x14ac:dyDescent="0.25">
      <c r="A32" s="194"/>
      <c r="B32" s="102" t="s">
        <v>75</v>
      </c>
      <c r="C32" s="50">
        <f>VLOOKUP(B32,Table1[],2,FALSE)</f>
        <v>8328668</v>
      </c>
      <c r="D32" s="93" t="str">
        <f>VLOOKUP(B32,Table1[],3,FALSE)</f>
        <v>384 ct</v>
      </c>
      <c r="E32" s="50" t="s">
        <v>22</v>
      </c>
      <c r="F32" s="51">
        <f>SUM(H32/G32)</f>
        <v>3.3385416666666667E-2</v>
      </c>
      <c r="G32" s="56">
        <f>VLOOKUP(B32,Table1[],5,FALSE)</f>
        <v>384</v>
      </c>
      <c r="H32" s="53">
        <f>VLOOKUP(B32,Table1[],4,FALSE)</f>
        <v>12.82</v>
      </c>
      <c r="I32" s="42">
        <v>16</v>
      </c>
      <c r="J32" s="19"/>
      <c r="K32" s="44"/>
      <c r="L32" s="19"/>
      <c r="M32" s="44"/>
      <c r="N32" s="19"/>
      <c r="O32" s="44"/>
      <c r="P32" s="19"/>
      <c r="Q32" s="21">
        <f t="shared" si="9"/>
        <v>0</v>
      </c>
      <c r="R32" s="22">
        <f>SUM(Q32*F32)</f>
        <v>0</v>
      </c>
    </row>
    <row r="33" spans="1:18" ht="15" hidden="1" customHeight="1" x14ac:dyDescent="0.25">
      <c r="A33" s="194"/>
      <c r="B33" s="102" t="s">
        <v>65</v>
      </c>
      <c r="C33" s="50">
        <f>VLOOKUP(B33,Table1[],2,FALSE)</f>
        <v>4053468</v>
      </c>
      <c r="D33" s="93" t="str">
        <f>VLOOKUP(B33,Table1[],3,FALSE)</f>
        <v>20/50 ct</v>
      </c>
      <c r="E33" s="50" t="s">
        <v>22</v>
      </c>
      <c r="F33" s="54">
        <f t="shared" ref="F33:F46" si="12">SUM(H33/G33)</f>
        <v>4.0600000000000004E-2</v>
      </c>
      <c r="G33" s="56">
        <f>VLOOKUP(B33,Table1[],5,FALSE)</f>
        <v>1000</v>
      </c>
      <c r="H33" s="53">
        <f>VLOOKUP(B33,Table1[],4,FALSE)</f>
        <v>40.6</v>
      </c>
      <c r="I33" s="45"/>
      <c r="J33" s="27"/>
      <c r="K33" s="47"/>
      <c r="L33" s="27"/>
      <c r="M33" s="47"/>
      <c r="N33" s="27"/>
      <c r="O33" s="47"/>
      <c r="P33" s="27"/>
      <c r="Q33" s="29">
        <f t="shared" si="9"/>
        <v>0</v>
      </c>
      <c r="R33" s="30">
        <f t="shared" ref="R33:R46" si="13">SUM(Q33*F33)</f>
        <v>0</v>
      </c>
    </row>
    <row r="34" spans="1:18" ht="15" customHeight="1" x14ac:dyDescent="0.25">
      <c r="A34" s="194"/>
      <c r="B34" s="102" t="s">
        <v>50</v>
      </c>
      <c r="C34" s="50">
        <f>VLOOKUP(B34,Table1[],2,FALSE)</f>
        <v>4695292</v>
      </c>
      <c r="D34" s="93" t="str">
        <f>VLOOKUP(B34,Table1[],3,FALSE)</f>
        <v>6/50 ct</v>
      </c>
      <c r="E34" s="50" t="s">
        <v>22</v>
      </c>
      <c r="F34" s="54">
        <f t="shared" si="12"/>
        <v>9.5966666666666658E-2</v>
      </c>
      <c r="G34" s="56">
        <f>VLOOKUP(B34,Table1[],5,FALSE)</f>
        <v>300</v>
      </c>
      <c r="H34" s="53">
        <f>VLOOKUP(B34,Table1[],4,FALSE)</f>
        <v>28.79</v>
      </c>
      <c r="I34" s="45">
        <v>13</v>
      </c>
      <c r="J34" s="27"/>
      <c r="K34" s="47"/>
      <c r="L34" s="27"/>
      <c r="M34" s="47"/>
      <c r="N34" s="27"/>
      <c r="O34" s="47"/>
      <c r="P34" s="27"/>
      <c r="Q34" s="29">
        <f t="shared" si="9"/>
        <v>0</v>
      </c>
      <c r="R34" s="30">
        <f t="shared" si="13"/>
        <v>0</v>
      </c>
    </row>
    <row r="35" spans="1:18" ht="15" customHeight="1" x14ac:dyDescent="0.25">
      <c r="A35" s="194"/>
      <c r="B35" s="102" t="s">
        <v>60</v>
      </c>
      <c r="C35" s="50">
        <f>VLOOKUP(B35,Table1[],2,FALSE)</f>
        <v>6937445</v>
      </c>
      <c r="D35" s="93" t="str">
        <f>VLOOKUP(B35,Table1[],3,FALSE)</f>
        <v>200 ct</v>
      </c>
      <c r="E35" s="50" t="s">
        <v>22</v>
      </c>
      <c r="F35" s="54">
        <f t="shared" si="12"/>
        <v>7.4400000000000008E-2</v>
      </c>
      <c r="G35" s="56">
        <f>VLOOKUP(B35,Table1[],5,FALSE)</f>
        <v>200</v>
      </c>
      <c r="H35" s="53">
        <f>VLOOKUP(B35,Table1[],4,FALSE)</f>
        <v>14.88</v>
      </c>
      <c r="I35" s="45">
        <v>12</v>
      </c>
      <c r="J35" s="27"/>
      <c r="K35" s="47"/>
      <c r="L35" s="27"/>
      <c r="M35" s="47"/>
      <c r="N35" s="27"/>
      <c r="O35" s="47"/>
      <c r="P35" s="27"/>
      <c r="Q35" s="29">
        <f t="shared" si="9"/>
        <v>0</v>
      </c>
      <c r="R35" s="30">
        <f t="shared" si="13"/>
        <v>0</v>
      </c>
    </row>
    <row r="36" spans="1:18" ht="15" customHeight="1" x14ac:dyDescent="0.25">
      <c r="A36" s="194"/>
      <c r="B36" s="102" t="s">
        <v>61</v>
      </c>
      <c r="C36" s="50">
        <f>VLOOKUP(B36,Table1[],2,FALSE)</f>
        <v>4136768</v>
      </c>
      <c r="D36" s="93" t="str">
        <f>VLOOKUP(B36,Table1[],3,FALSE)</f>
        <v>1000 ct</v>
      </c>
      <c r="E36" s="50" t="s">
        <v>22</v>
      </c>
      <c r="F36" s="54">
        <f t="shared" si="12"/>
        <v>2.3809999999999998E-2</v>
      </c>
      <c r="G36" s="56">
        <f>VLOOKUP(B36,Table1[],5,FALSE)</f>
        <v>1000</v>
      </c>
      <c r="H36" s="53">
        <f>VLOOKUP(B36,Table1[],4,FALSE)</f>
        <v>23.81</v>
      </c>
      <c r="I36" s="45">
        <v>24</v>
      </c>
      <c r="J36" s="27"/>
      <c r="K36" s="47"/>
      <c r="L36" s="27"/>
      <c r="M36" s="47"/>
      <c r="N36" s="27"/>
      <c r="O36" s="47"/>
      <c r="P36" s="27"/>
      <c r="Q36" s="29">
        <f t="shared" si="9"/>
        <v>0</v>
      </c>
      <c r="R36" s="30">
        <f t="shared" si="13"/>
        <v>0</v>
      </c>
    </row>
    <row r="37" spans="1:18" ht="15" customHeight="1" x14ac:dyDescent="0.25">
      <c r="A37" s="194"/>
      <c r="B37" s="102" t="s">
        <v>80</v>
      </c>
      <c r="C37" s="50">
        <f>VLOOKUP(B37,Table1[],2,FALSE)</f>
        <v>7087133</v>
      </c>
      <c r="D37" s="93" t="str">
        <f>VLOOKUP(B37,Table1[],3,FALSE)</f>
        <v>200 ct</v>
      </c>
      <c r="E37" s="50" t="s">
        <v>22</v>
      </c>
      <c r="F37" s="54">
        <f t="shared" si="12"/>
        <v>0.17019999999999999</v>
      </c>
      <c r="G37" s="56">
        <f>VLOOKUP(B37,Table1[],5,FALSE)</f>
        <v>200</v>
      </c>
      <c r="H37" s="53">
        <f>VLOOKUP(B37,Table1[],4,FALSE)</f>
        <v>34.04</v>
      </c>
      <c r="I37" s="45">
        <v>10</v>
      </c>
      <c r="J37" s="27"/>
      <c r="K37" s="47"/>
      <c r="L37" s="27"/>
      <c r="M37" s="47"/>
      <c r="N37" s="27"/>
      <c r="O37" s="47"/>
      <c r="P37" s="27"/>
      <c r="Q37" s="29">
        <f t="shared" si="9"/>
        <v>0</v>
      </c>
      <c r="R37" s="30">
        <f t="shared" si="13"/>
        <v>0</v>
      </c>
    </row>
    <row r="38" spans="1:18" ht="15" customHeight="1" x14ac:dyDescent="0.25">
      <c r="A38" s="194"/>
      <c r="B38" s="102" t="s">
        <v>81</v>
      </c>
      <c r="C38" s="50">
        <f>VLOOKUP(B38,Table1[],2,FALSE)</f>
        <v>4879710</v>
      </c>
      <c r="D38" s="93" t="str">
        <f>VLOOKUP(B38,Table1[],3,FALSE)</f>
        <v>2000 ct</v>
      </c>
      <c r="E38" s="50" t="s">
        <v>22</v>
      </c>
      <c r="F38" s="54">
        <f t="shared" si="12"/>
        <v>6.13E-3</v>
      </c>
      <c r="G38" s="56">
        <f>VLOOKUP(B38,Table1[],5,FALSE)</f>
        <v>2000</v>
      </c>
      <c r="H38" s="53">
        <f>VLOOKUP(B38,Table1[],4,FALSE)</f>
        <v>12.26</v>
      </c>
      <c r="I38" s="45">
        <v>40</v>
      </c>
      <c r="J38" s="27"/>
      <c r="K38" s="47"/>
      <c r="L38" s="27"/>
      <c r="M38" s="47"/>
      <c r="N38" s="27"/>
      <c r="O38" s="47"/>
      <c r="P38" s="27"/>
      <c r="Q38" s="29">
        <f t="shared" si="9"/>
        <v>0</v>
      </c>
      <c r="R38" s="30">
        <f t="shared" si="13"/>
        <v>0</v>
      </c>
    </row>
    <row r="39" spans="1:18" ht="15" customHeight="1" x14ac:dyDescent="0.25">
      <c r="A39" s="194"/>
      <c r="B39" s="102" t="s">
        <v>82</v>
      </c>
      <c r="C39" s="50">
        <f>VLOOKUP(B39,Table1[],2,FALSE)</f>
        <v>6735138</v>
      </c>
      <c r="D39" s="93" t="str">
        <f>VLOOKUP(B39,Table1[],3,FALSE)</f>
        <v>200 ct</v>
      </c>
      <c r="E39" s="50" t="s">
        <v>22</v>
      </c>
      <c r="F39" s="54">
        <f t="shared" si="12"/>
        <v>6.9749999999999993E-2</v>
      </c>
      <c r="G39" s="56">
        <f>VLOOKUP(B39,Table1[],5,FALSE)</f>
        <v>200</v>
      </c>
      <c r="H39" s="53">
        <f>VLOOKUP(B39,Table1[],4,FALSE)</f>
        <v>13.95</v>
      </c>
      <c r="I39" s="45">
        <v>12</v>
      </c>
      <c r="J39" s="27"/>
      <c r="K39" s="47"/>
      <c r="L39" s="27"/>
      <c r="M39" s="47"/>
      <c r="N39" s="27"/>
      <c r="O39" s="47"/>
      <c r="P39" s="27"/>
      <c r="Q39" s="29">
        <f t="shared" si="9"/>
        <v>0</v>
      </c>
      <c r="R39" s="30">
        <f t="shared" si="13"/>
        <v>0</v>
      </c>
    </row>
    <row r="40" spans="1:18" ht="15" customHeight="1" x14ac:dyDescent="0.25">
      <c r="A40" s="194"/>
      <c r="B40" s="102" t="s">
        <v>83</v>
      </c>
      <c r="C40" s="50">
        <f>VLOOKUP(B40,Table1[],2,FALSE)</f>
        <v>6631347</v>
      </c>
      <c r="D40" s="93" t="str">
        <f>VLOOKUP(B40,Table1[],3,FALSE)</f>
        <v>600 ct</v>
      </c>
      <c r="E40" s="50" t="s">
        <v>22</v>
      </c>
      <c r="F40" s="54">
        <f t="shared" si="12"/>
        <v>3.3849999999999998E-2</v>
      </c>
      <c r="G40" s="56">
        <f>VLOOKUP(B40,Table1[],5,FALSE)</f>
        <v>600</v>
      </c>
      <c r="H40" s="53">
        <f>VLOOKUP(B40,Table1[],4,FALSE)</f>
        <v>20.309999999999999</v>
      </c>
      <c r="I40" s="45">
        <v>16</v>
      </c>
      <c r="J40" s="27"/>
      <c r="K40" s="47"/>
      <c r="L40" s="27"/>
      <c r="M40" s="47"/>
      <c r="N40" s="27"/>
      <c r="O40" s="47"/>
      <c r="P40" s="27"/>
      <c r="Q40" s="29">
        <f t="shared" si="9"/>
        <v>0</v>
      </c>
      <c r="R40" s="30">
        <f t="shared" si="13"/>
        <v>0</v>
      </c>
    </row>
    <row r="41" spans="1:18" ht="15" customHeight="1" x14ac:dyDescent="0.25">
      <c r="A41" s="194"/>
      <c r="B41" s="102" t="s">
        <v>84</v>
      </c>
      <c r="C41" s="50">
        <f>VLOOKUP(B41,Table1[],2,FALSE)</f>
        <v>4394417</v>
      </c>
      <c r="D41" s="93" t="str">
        <f>VLOOKUP(B41,Table1[],3,FALSE)</f>
        <v>500 ct</v>
      </c>
      <c r="E41" s="50" t="s">
        <v>22</v>
      </c>
      <c r="F41" s="54">
        <f t="shared" si="12"/>
        <v>1.8460000000000001E-2</v>
      </c>
      <c r="G41" s="56">
        <f>VLOOKUP(B41,Table1[],5,FALSE)</f>
        <v>500</v>
      </c>
      <c r="H41" s="53">
        <f>VLOOKUP(B41,Table1[],4,FALSE)</f>
        <v>9.23</v>
      </c>
      <c r="I41" s="45">
        <v>24</v>
      </c>
      <c r="J41" s="27"/>
      <c r="K41" s="47"/>
      <c r="L41" s="27"/>
      <c r="M41" s="47"/>
      <c r="N41" s="27"/>
      <c r="O41" s="47"/>
      <c r="P41" s="27"/>
      <c r="Q41" s="29">
        <f t="shared" si="9"/>
        <v>0</v>
      </c>
      <c r="R41" s="30">
        <f t="shared" si="13"/>
        <v>0</v>
      </c>
    </row>
    <row r="42" spans="1:18" ht="15" customHeight="1" x14ac:dyDescent="0.25">
      <c r="A42" s="194"/>
      <c r="B42" s="102" t="s">
        <v>85</v>
      </c>
      <c r="C42" s="50">
        <f>VLOOKUP(B42,Table1[],2,FALSE)</f>
        <v>210417</v>
      </c>
      <c r="D42" s="93" t="str">
        <f>VLOOKUP(B42,Table1[],3,FALSE)</f>
        <v>3/1000 ct</v>
      </c>
      <c r="E42" s="50" t="s">
        <v>22</v>
      </c>
      <c r="F42" s="54">
        <f t="shared" si="12"/>
        <v>1.04E-2</v>
      </c>
      <c r="G42" s="56">
        <f>VLOOKUP(B42,Table1[],5,FALSE)</f>
        <v>1000</v>
      </c>
      <c r="H42" s="53">
        <f>VLOOKUP(B42,Table1[],4,FALSE)</f>
        <v>10.4</v>
      </c>
      <c r="I42" s="45">
        <v>40</v>
      </c>
      <c r="J42" s="27"/>
      <c r="K42" s="47"/>
      <c r="L42" s="27"/>
      <c r="M42" s="47"/>
      <c r="N42" s="27"/>
      <c r="O42" s="47"/>
      <c r="P42" s="27"/>
      <c r="Q42" s="29">
        <f t="shared" si="9"/>
        <v>0</v>
      </c>
      <c r="R42" s="30">
        <f t="shared" si="13"/>
        <v>0</v>
      </c>
    </row>
    <row r="43" spans="1:18" ht="15" customHeight="1" x14ac:dyDescent="0.25">
      <c r="A43" s="194"/>
      <c r="B43" s="102" t="s">
        <v>86</v>
      </c>
      <c r="C43" s="50">
        <f>VLOOKUP(B43,Table1[],2,FALSE)</f>
        <v>210447</v>
      </c>
      <c r="D43" s="93" t="str">
        <f>VLOOKUP(B43,Table1[],3,FALSE)</f>
        <v>3/1000 ct</v>
      </c>
      <c r="E43" s="50" t="s">
        <v>22</v>
      </c>
      <c r="F43" s="54">
        <f t="shared" si="12"/>
        <v>6.7400000000000003E-3</v>
      </c>
      <c r="G43" s="56">
        <f>VLOOKUP(B43,Table1[],5,FALSE)</f>
        <v>1000</v>
      </c>
      <c r="H43" s="53">
        <f>VLOOKUP(B43,Table1[],4,FALSE)</f>
        <v>6.74</v>
      </c>
      <c r="I43" s="45">
        <v>40</v>
      </c>
      <c r="J43" s="34"/>
      <c r="K43" s="49"/>
      <c r="L43" s="34"/>
      <c r="M43" s="49"/>
      <c r="N43" s="34"/>
      <c r="O43" s="49"/>
      <c r="P43" s="34"/>
      <c r="Q43" s="29">
        <f t="shared" si="9"/>
        <v>0</v>
      </c>
      <c r="R43" s="30">
        <f t="shared" si="13"/>
        <v>0</v>
      </c>
    </row>
    <row r="44" spans="1:18" ht="15" customHeight="1" x14ac:dyDescent="0.25">
      <c r="A44" s="194"/>
      <c r="B44" s="102" t="s">
        <v>88</v>
      </c>
      <c r="C44" s="50">
        <f>VLOOKUP(B44,Table1[],2,FALSE)</f>
        <v>7038015</v>
      </c>
      <c r="D44" s="93" t="str">
        <f>VLOOKUP(B44,Table1[],3,FALSE)</f>
        <v>100 ct</v>
      </c>
      <c r="E44" s="50" t="s">
        <v>22</v>
      </c>
      <c r="F44" s="54">
        <f t="shared" si="12"/>
        <v>0.45659999999999995</v>
      </c>
      <c r="G44" s="56">
        <f>VLOOKUP(B44,Table1[],5,FALSE)</f>
        <v>100</v>
      </c>
      <c r="H44" s="53">
        <f>VLOOKUP(B44,Table1[],4,FALSE)</f>
        <v>45.66</v>
      </c>
      <c r="I44" s="45">
        <v>6</v>
      </c>
      <c r="J44" s="34"/>
      <c r="K44" s="49"/>
      <c r="L44" s="34"/>
      <c r="M44" s="49"/>
      <c r="N44" s="34"/>
      <c r="O44" s="49"/>
      <c r="P44" s="34"/>
      <c r="Q44" s="29">
        <f t="shared" si="9"/>
        <v>0</v>
      </c>
      <c r="R44" s="30">
        <f t="shared" si="13"/>
        <v>0</v>
      </c>
    </row>
    <row r="45" spans="1:18" ht="15" customHeight="1" thickBot="1" x14ac:dyDescent="0.3">
      <c r="A45" s="194"/>
      <c r="B45" s="102" t="s">
        <v>87</v>
      </c>
      <c r="C45" s="50">
        <f>VLOOKUP(B45,Table1[],2,FALSE)</f>
        <v>2647933</v>
      </c>
      <c r="D45" s="93" t="str">
        <f>VLOOKUP(B45,Table1[],3,FALSE)</f>
        <v>2000 ct</v>
      </c>
      <c r="E45" s="50" t="s">
        <v>22</v>
      </c>
      <c r="F45" s="54">
        <f t="shared" si="12"/>
        <v>9.1599999999999997E-3</v>
      </c>
      <c r="G45" s="56">
        <f>VLOOKUP(B45,Table1[],5,FALSE)</f>
        <v>2000</v>
      </c>
      <c r="H45" s="53">
        <f>VLOOKUP(B45,Table1[],4,FALSE)</f>
        <v>18.32</v>
      </c>
      <c r="I45" s="45">
        <v>20</v>
      </c>
      <c r="J45" s="25"/>
      <c r="K45" s="46"/>
      <c r="L45" s="25"/>
      <c r="M45" s="46"/>
      <c r="N45" s="25"/>
      <c r="O45" s="46"/>
      <c r="P45" s="25"/>
      <c r="Q45" s="29">
        <f t="shared" si="9"/>
        <v>0</v>
      </c>
      <c r="R45" s="30">
        <f t="shared" si="13"/>
        <v>0</v>
      </c>
    </row>
    <row r="46" spans="1:18" ht="15" hidden="1" customHeight="1" thickBot="1" x14ac:dyDescent="0.3">
      <c r="A46" s="194"/>
      <c r="B46" s="102" t="s">
        <v>52</v>
      </c>
      <c r="C46" s="50">
        <f>VLOOKUP(B46,Table1[],2,FALSE)</f>
        <v>4040440</v>
      </c>
      <c r="D46" s="93" t="str">
        <f>VLOOKUP(B46,Table1[],3,FALSE)</f>
        <v>24 ct</v>
      </c>
      <c r="E46" s="50" t="s">
        <v>22</v>
      </c>
      <c r="F46" s="54">
        <f t="shared" si="12"/>
        <v>0.79041666666666666</v>
      </c>
      <c r="G46" s="56">
        <f>VLOOKUP(B46,Table1[],5,FALSE)</f>
        <v>24</v>
      </c>
      <c r="H46" s="53">
        <f>VLOOKUP(B46,Table1[],4,FALSE)</f>
        <v>18.97</v>
      </c>
      <c r="I46" s="45"/>
      <c r="J46" s="25"/>
      <c r="K46" s="46"/>
      <c r="L46" s="25"/>
      <c r="M46" s="46"/>
      <c r="N46" s="25"/>
      <c r="O46" s="46"/>
      <c r="P46" s="25"/>
      <c r="Q46" s="29">
        <f t="shared" si="9"/>
        <v>0</v>
      </c>
      <c r="R46" s="30">
        <f t="shared" si="13"/>
        <v>0</v>
      </c>
    </row>
    <row r="47" spans="1:18" ht="15" customHeight="1" thickBot="1" x14ac:dyDescent="0.3">
      <c r="A47" s="194"/>
      <c r="B47" s="224" t="s">
        <v>89</v>
      </c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9"/>
      <c r="R47" s="38"/>
    </row>
    <row r="48" spans="1:18" ht="15" customHeight="1" x14ac:dyDescent="0.25">
      <c r="A48" s="194"/>
      <c r="B48" s="102" t="s">
        <v>91</v>
      </c>
      <c r="C48" s="50">
        <f>VLOOKUP(B48,Table1[],2,FALSE)</f>
        <v>9523986</v>
      </c>
      <c r="D48" s="93" t="str">
        <f>VLOOKUP(B48,Table1[],3,FALSE)</f>
        <v>96/Sli</v>
      </c>
      <c r="E48" s="50" t="s">
        <v>22</v>
      </c>
      <c r="F48" s="51">
        <f>SUM(H48/G48)</f>
        <v>0.22072916666666667</v>
      </c>
      <c r="G48" s="56">
        <f>VLOOKUP(B48,Table1[],5,FALSE)</f>
        <v>96</v>
      </c>
      <c r="H48" s="53">
        <f>VLOOKUP(B48,Table1[],4,FALSE)</f>
        <v>21.19</v>
      </c>
      <c r="I48" s="16" t="s">
        <v>162</v>
      </c>
      <c r="J48" s="57"/>
      <c r="K48" s="18"/>
      <c r="L48" s="58"/>
      <c r="M48" s="20"/>
      <c r="N48" s="58"/>
      <c r="O48" s="20"/>
      <c r="P48" s="57"/>
      <c r="Q48" s="21">
        <f t="shared" ref="Q48:Q59" si="14">SUM(J48:P48)</f>
        <v>0</v>
      </c>
      <c r="R48" s="22">
        <f t="shared" ref="R48:R59" si="15">SUM(Q48*F48)</f>
        <v>0</v>
      </c>
    </row>
    <row r="49" spans="1:18" ht="15" customHeight="1" x14ac:dyDescent="0.25">
      <c r="A49" s="194"/>
      <c r="B49" s="102" t="s">
        <v>74</v>
      </c>
      <c r="C49" s="50">
        <f>VLOOKUP(B49,Table1[],2,FALSE)</f>
        <v>9523952</v>
      </c>
      <c r="D49" s="93" t="str">
        <f>VLOOKUP(B49,Table1[],3,FALSE)</f>
        <v>96/Sli</v>
      </c>
      <c r="E49" s="50" t="s">
        <v>22</v>
      </c>
      <c r="F49" s="54">
        <f t="shared" ref="F49:F59" si="16">SUM(H49/G49)</f>
        <v>0.22750000000000001</v>
      </c>
      <c r="G49" s="56">
        <f>VLOOKUP(B49,Table1[],5,FALSE)</f>
        <v>96</v>
      </c>
      <c r="H49" s="53">
        <f>VLOOKUP(B49,Table1[],4,FALSE)</f>
        <v>21.84</v>
      </c>
      <c r="I49" s="24" t="s">
        <v>162</v>
      </c>
      <c r="J49" s="59"/>
      <c r="K49" s="26"/>
      <c r="L49" s="60"/>
      <c r="M49" s="28"/>
      <c r="N49" s="60"/>
      <c r="O49" s="28"/>
      <c r="P49" s="59"/>
      <c r="Q49" s="29">
        <f t="shared" si="14"/>
        <v>0</v>
      </c>
      <c r="R49" s="30">
        <f t="shared" si="15"/>
        <v>0</v>
      </c>
    </row>
    <row r="50" spans="1:18" ht="15" customHeight="1" x14ac:dyDescent="0.25">
      <c r="A50" s="194"/>
      <c r="B50" s="102" t="s">
        <v>51</v>
      </c>
      <c r="C50" s="50">
        <f>VLOOKUP(B50,Table1[],2,FALSE)</f>
        <v>4212221</v>
      </c>
      <c r="D50" s="93" t="str">
        <f>VLOOKUP(B50,Table1[],3,FALSE)</f>
        <v>96 ct</v>
      </c>
      <c r="E50" s="50" t="s">
        <v>22</v>
      </c>
      <c r="F50" s="54">
        <f t="shared" si="16"/>
        <v>0.40479166666666666</v>
      </c>
      <c r="G50" s="56">
        <f>VLOOKUP(B50,Table1[],5,FALSE)</f>
        <v>96</v>
      </c>
      <c r="H50" s="53">
        <f>VLOOKUP(B50,Table1[],4,FALSE)</f>
        <v>38.86</v>
      </c>
      <c r="I50" s="24">
        <v>4</v>
      </c>
      <c r="J50" s="59"/>
      <c r="K50" s="26"/>
      <c r="L50" s="60"/>
      <c r="M50" s="28"/>
      <c r="N50" s="60"/>
      <c r="O50" s="28"/>
      <c r="P50" s="59"/>
      <c r="Q50" s="29">
        <f t="shared" si="14"/>
        <v>0</v>
      </c>
      <c r="R50" s="30">
        <f t="shared" si="15"/>
        <v>0</v>
      </c>
    </row>
    <row r="51" spans="1:18" ht="15" customHeight="1" x14ac:dyDescent="0.25">
      <c r="A51" s="194"/>
      <c r="B51" s="102" t="s">
        <v>55</v>
      </c>
      <c r="C51" s="50">
        <f>VLOOKUP(B51,Table1[],2,FALSE)</f>
        <v>4044640</v>
      </c>
      <c r="D51" s="93" t="str">
        <f>VLOOKUP(B51,Table1[],3,FALSE)</f>
        <v>96 ct</v>
      </c>
      <c r="E51" s="50" t="s">
        <v>22</v>
      </c>
      <c r="F51" s="54">
        <f t="shared" si="16"/>
        <v>0.37062499999999998</v>
      </c>
      <c r="G51" s="56">
        <f>VLOOKUP(B51,Table1[],5,FALSE)</f>
        <v>96</v>
      </c>
      <c r="H51" s="53">
        <f>VLOOKUP(B51,Table1[],4,FALSE)</f>
        <v>35.58</v>
      </c>
      <c r="I51" s="24">
        <v>4</v>
      </c>
      <c r="J51" s="59"/>
      <c r="K51" s="26"/>
      <c r="L51" s="60"/>
      <c r="M51" s="28"/>
      <c r="N51" s="60"/>
      <c r="O51" s="28"/>
      <c r="P51" s="59"/>
      <c r="Q51" s="29">
        <f t="shared" si="14"/>
        <v>0</v>
      </c>
      <c r="R51" s="30">
        <f t="shared" si="15"/>
        <v>0</v>
      </c>
    </row>
    <row r="52" spans="1:18" ht="15" customHeight="1" x14ac:dyDescent="0.25">
      <c r="A52" s="194"/>
      <c r="B52" s="102" t="s">
        <v>66</v>
      </c>
      <c r="C52" s="50">
        <f>VLOOKUP(B52,Table1[],2,FALSE)</f>
        <v>4008538</v>
      </c>
      <c r="D52" s="93" t="str">
        <f>VLOOKUP(B52,Table1[],3,FALSE)</f>
        <v>500 ct</v>
      </c>
      <c r="E52" s="50" t="s">
        <v>22</v>
      </c>
      <c r="F52" s="54">
        <f t="shared" si="16"/>
        <v>3.1120000000000002E-2</v>
      </c>
      <c r="G52" s="56">
        <f>VLOOKUP(B52,Table1[],5,FALSE)</f>
        <v>500</v>
      </c>
      <c r="H52" s="53">
        <f>VLOOKUP(B52,Table1[],4,FALSE)</f>
        <v>15.56</v>
      </c>
      <c r="I52" s="24">
        <v>40</v>
      </c>
      <c r="J52" s="59"/>
      <c r="K52" s="26"/>
      <c r="L52" s="60"/>
      <c r="M52" s="28"/>
      <c r="N52" s="60"/>
      <c r="O52" s="28"/>
      <c r="P52" s="59"/>
      <c r="Q52" s="29">
        <f t="shared" si="14"/>
        <v>0</v>
      </c>
      <c r="R52" s="30">
        <f t="shared" si="15"/>
        <v>0</v>
      </c>
    </row>
    <row r="53" spans="1:18" ht="15" hidden="1" customHeight="1" x14ac:dyDescent="0.25">
      <c r="A53" s="194"/>
      <c r="B53" s="102" t="s">
        <v>67</v>
      </c>
      <c r="C53" s="50">
        <f>VLOOKUP(B53,Table1[],2,FALSE)</f>
        <v>4114914</v>
      </c>
      <c r="D53" s="93" t="str">
        <f>VLOOKUP(B53,Table1[],3,FALSE)</f>
        <v>300 ct</v>
      </c>
      <c r="E53" s="50" t="s">
        <v>22</v>
      </c>
      <c r="F53" s="54">
        <f t="shared" si="16"/>
        <v>4.1033333333333338E-2</v>
      </c>
      <c r="G53" s="56">
        <f>VLOOKUP(B53,Table1[],5,FALSE)</f>
        <v>300</v>
      </c>
      <c r="H53" s="53">
        <f>VLOOKUP(B53,Table1[],4,FALSE)</f>
        <v>12.31</v>
      </c>
      <c r="I53" s="24"/>
      <c r="J53" s="59"/>
      <c r="K53" s="26"/>
      <c r="L53" s="60"/>
      <c r="M53" s="28"/>
      <c r="N53" s="60"/>
      <c r="O53" s="28"/>
      <c r="P53" s="59"/>
      <c r="Q53" s="29">
        <f t="shared" si="14"/>
        <v>0</v>
      </c>
      <c r="R53" s="30">
        <f t="shared" si="15"/>
        <v>0</v>
      </c>
    </row>
    <row r="54" spans="1:18" ht="15" hidden="1" customHeight="1" x14ac:dyDescent="0.25">
      <c r="A54" s="194"/>
      <c r="B54" s="101" t="s">
        <v>28</v>
      </c>
      <c r="C54" s="50">
        <f>VLOOKUP(B54,Table1[],2,FALSE)</f>
        <v>1850189</v>
      </c>
      <c r="D54" s="93" t="str">
        <f>VLOOKUP(B54,Table1[],3,FALSE)</f>
        <v>4/30 ct</v>
      </c>
      <c r="E54" s="50" t="s">
        <v>22</v>
      </c>
      <c r="F54" s="54">
        <f t="shared" si="16"/>
        <v>0.23716666666666666</v>
      </c>
      <c r="G54" s="56">
        <f>VLOOKUP(B54,Table1[],5,FALSE)</f>
        <v>120</v>
      </c>
      <c r="H54" s="53">
        <f>VLOOKUP(B54,Table1[],4,FALSE)</f>
        <v>28.46</v>
      </c>
      <c r="I54" s="24"/>
      <c r="J54" s="59"/>
      <c r="K54" s="26"/>
      <c r="L54" s="60"/>
      <c r="M54" s="28"/>
      <c r="N54" s="60"/>
      <c r="O54" s="28"/>
      <c r="P54" s="59"/>
      <c r="Q54" s="29">
        <f t="shared" si="14"/>
        <v>0</v>
      </c>
      <c r="R54" s="30">
        <f t="shared" si="15"/>
        <v>0</v>
      </c>
    </row>
    <row r="55" spans="1:18" ht="15" customHeight="1" x14ac:dyDescent="0.25">
      <c r="A55" s="194"/>
      <c r="B55" s="102" t="s">
        <v>32</v>
      </c>
      <c r="C55" s="50">
        <f>VLOOKUP(B55,Table1[],2,FALSE)</f>
        <v>4307575</v>
      </c>
      <c r="D55" s="93" t="str">
        <f>VLOOKUP(B55,Table1[],3,FALSE)</f>
        <v>200 ct</v>
      </c>
      <c r="E55" s="50" t="s">
        <v>22</v>
      </c>
      <c r="F55" s="54">
        <f t="shared" si="16"/>
        <v>0.10869999999999999</v>
      </c>
      <c r="G55" s="56">
        <f>VLOOKUP(B55,Table1[],5,FALSE)</f>
        <v>200</v>
      </c>
      <c r="H55" s="53">
        <f>VLOOKUP(B55,Table1[],4,FALSE)</f>
        <v>21.74</v>
      </c>
      <c r="I55" s="24">
        <v>40</v>
      </c>
      <c r="J55" s="59"/>
      <c r="K55" s="26"/>
      <c r="L55" s="60"/>
      <c r="M55" s="28"/>
      <c r="N55" s="60"/>
      <c r="O55" s="28"/>
      <c r="P55" s="59"/>
      <c r="Q55" s="29">
        <f t="shared" si="14"/>
        <v>0</v>
      </c>
      <c r="R55" s="30">
        <f t="shared" si="15"/>
        <v>0</v>
      </c>
    </row>
    <row r="56" spans="1:18" ht="15" hidden="1" customHeight="1" x14ac:dyDescent="0.25">
      <c r="A56" s="194"/>
      <c r="B56" s="101" t="s">
        <v>34</v>
      </c>
      <c r="C56" s="50">
        <f>VLOOKUP(B56,Table1[],2,FALSE)</f>
        <v>1739663</v>
      </c>
      <c r="D56" s="93" t="str">
        <f>VLOOKUP(B56,Table1[],3,FALSE)</f>
        <v>6/50 ct</v>
      </c>
      <c r="E56" s="50" t="s">
        <v>22</v>
      </c>
      <c r="F56" s="54">
        <f t="shared" si="16"/>
        <v>0.1641</v>
      </c>
      <c r="G56" s="56">
        <f>VLOOKUP(B56,Table1[],5,FALSE)</f>
        <v>300</v>
      </c>
      <c r="H56" s="53">
        <f>VLOOKUP(B56,Table1[],4,FALSE)</f>
        <v>49.23</v>
      </c>
      <c r="I56" s="24"/>
      <c r="J56" s="59"/>
      <c r="K56" s="26"/>
      <c r="L56" s="60"/>
      <c r="M56" s="28"/>
      <c r="N56" s="60"/>
      <c r="O56" s="28"/>
      <c r="P56" s="59"/>
      <c r="Q56" s="29">
        <f t="shared" si="14"/>
        <v>0</v>
      </c>
      <c r="R56" s="30">
        <f t="shared" si="15"/>
        <v>0</v>
      </c>
    </row>
    <row r="57" spans="1:18" ht="15" customHeight="1" x14ac:dyDescent="0.25">
      <c r="A57" s="194"/>
      <c r="B57" s="102" t="s">
        <v>37</v>
      </c>
      <c r="C57" s="50">
        <f>VLOOKUP(B57,Table1[],2,FALSE)</f>
        <v>1827433</v>
      </c>
      <c r="D57" s="93" t="str">
        <f>VLOOKUP(B57,Table1[],3,FALSE)</f>
        <v>64 ct</v>
      </c>
      <c r="E57" s="50" t="s">
        <v>22</v>
      </c>
      <c r="F57" s="54">
        <f t="shared" si="16"/>
        <v>0.27124999999999999</v>
      </c>
      <c r="G57" s="56">
        <f>VLOOKUP(B57,Table1[],5,FALSE)</f>
        <v>64</v>
      </c>
      <c r="H57" s="53">
        <f>VLOOKUP(B57,Table1[],4,FALSE)</f>
        <v>17.36</v>
      </c>
      <c r="I57" s="24">
        <v>4</v>
      </c>
      <c r="J57" s="59"/>
      <c r="K57" s="26"/>
      <c r="L57" s="60"/>
      <c r="M57" s="28"/>
      <c r="N57" s="60"/>
      <c r="O57" s="28"/>
      <c r="P57" s="59"/>
      <c r="Q57" s="29">
        <f t="shared" si="14"/>
        <v>0</v>
      </c>
      <c r="R57" s="30">
        <f t="shared" si="15"/>
        <v>0</v>
      </c>
    </row>
    <row r="58" spans="1:18" ht="15" customHeight="1" x14ac:dyDescent="0.25">
      <c r="A58" s="194"/>
      <c r="B58" s="102" t="s">
        <v>52</v>
      </c>
      <c r="C58" s="50">
        <f>VLOOKUP(B58,Table1[],2,FALSE)</f>
        <v>4040440</v>
      </c>
      <c r="D58" s="93" t="str">
        <f>VLOOKUP(B58,Table1[],3,FALSE)</f>
        <v>24 ct</v>
      </c>
      <c r="E58" s="50" t="s">
        <v>22</v>
      </c>
      <c r="F58" s="54">
        <f t="shared" si="16"/>
        <v>0.79041666666666666</v>
      </c>
      <c r="G58" s="56">
        <f>VLOOKUP(B58,Table1[],5,FALSE)</f>
        <v>24</v>
      </c>
      <c r="H58" s="53">
        <f>VLOOKUP(B58,Table1[],4,FALSE)</f>
        <v>18.97</v>
      </c>
      <c r="I58" s="32">
        <v>4</v>
      </c>
      <c r="J58" s="61"/>
      <c r="K58" s="33"/>
      <c r="L58" s="62"/>
      <c r="M58" s="35"/>
      <c r="N58" s="62"/>
      <c r="O58" s="35"/>
      <c r="P58" s="61"/>
      <c r="Q58" s="29">
        <f t="shared" si="14"/>
        <v>0</v>
      </c>
      <c r="R58" s="30">
        <f t="shared" si="15"/>
        <v>0</v>
      </c>
    </row>
    <row r="59" spans="1:18" ht="15" customHeight="1" x14ac:dyDescent="0.25">
      <c r="A59" s="194"/>
      <c r="B59" s="102" t="s">
        <v>73</v>
      </c>
      <c r="C59" s="50">
        <f>VLOOKUP(B59,Table1[],2,FALSE)</f>
        <v>4013066</v>
      </c>
      <c r="D59" s="93" t="str">
        <f>VLOOKUP(B59,Table1[],3,FALSE)</f>
        <v>24 ct</v>
      </c>
      <c r="E59" s="50" t="s">
        <v>22</v>
      </c>
      <c r="F59" s="54">
        <f t="shared" si="16"/>
        <v>0.68833333333333335</v>
      </c>
      <c r="G59" s="56">
        <f>VLOOKUP(B59,Table1[],5,FALSE)</f>
        <v>24</v>
      </c>
      <c r="H59" s="53">
        <f>VLOOKUP(B59,Table1[],4,FALSE)</f>
        <v>16.52</v>
      </c>
      <c r="I59" s="32">
        <v>4</v>
      </c>
      <c r="J59" s="61"/>
      <c r="K59" s="33"/>
      <c r="L59" s="62"/>
      <c r="M59" s="35"/>
      <c r="N59" s="62"/>
      <c r="O59" s="35"/>
      <c r="P59" s="61"/>
      <c r="Q59" s="29">
        <f t="shared" si="14"/>
        <v>0</v>
      </c>
      <c r="R59" s="30">
        <f t="shared" si="15"/>
        <v>0</v>
      </c>
    </row>
    <row r="60" spans="1:18" ht="15" hidden="1" customHeight="1" thickBot="1" x14ac:dyDescent="0.3">
      <c r="A60" s="194"/>
      <c r="B60" s="224" t="s">
        <v>90</v>
      </c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81"/>
      <c r="R60" s="82"/>
    </row>
    <row r="61" spans="1:18" ht="15" hidden="1" customHeight="1" thickBot="1" x14ac:dyDescent="0.3">
      <c r="A61" s="211"/>
      <c r="B61" s="103" t="s">
        <v>44</v>
      </c>
      <c r="C61" s="83">
        <f>VLOOKUP(B61,Table1[],2,FALSE)</f>
        <v>2104998</v>
      </c>
      <c r="D61" s="94" t="str">
        <f>VLOOKUP(B61,Table1[],3,FALSE)</f>
        <v>1000 ct</v>
      </c>
      <c r="E61" s="84" t="s">
        <v>22</v>
      </c>
      <c r="F61" s="85">
        <f t="shared" ref="F61" si="17">SUM(H61/G61)</f>
        <v>6.3200000000000001E-3</v>
      </c>
      <c r="G61" s="84">
        <f>VLOOKUP(B61,Table1[],5,FALSE)</f>
        <v>1000</v>
      </c>
      <c r="H61" s="84">
        <f>VLOOKUP(B61,Table1[],4,FALSE)</f>
        <v>6.32</v>
      </c>
      <c r="I61" s="86"/>
      <c r="J61" s="87"/>
      <c r="K61" s="88"/>
      <c r="L61" s="89"/>
      <c r="M61" s="90"/>
      <c r="N61" s="89"/>
      <c r="O61" s="90"/>
      <c r="P61" s="87"/>
      <c r="Q61" s="91">
        <f t="shared" ref="Q61" si="18">SUM(J61:P61)</f>
        <v>0</v>
      </c>
      <c r="R61" s="92">
        <f t="shared" ref="R61" si="19">SUM(Q61*F61)</f>
        <v>0</v>
      </c>
    </row>
    <row r="62" spans="1:18" x14ac:dyDescent="0.25">
      <c r="Q62" s="64">
        <f>SUM(Q7:Q59)</f>
        <v>0</v>
      </c>
      <c r="R62" s="65">
        <f>SUM(R7:R59)</f>
        <v>0</v>
      </c>
    </row>
  </sheetData>
  <sheetProtection algorithmName="SHA-512" hashValue="wPlq7f6o6YnuLH8s4jTnnVjCkuM/bzZRSKah1nhZfLwrnkNCmsO3Npy1qwjr0YVPsgEjEpkZQCbBqa5Ka9kLWw==" saltValue="at4ZXaMQ4EVWzd3tZJIeFQ==" spinCount="100000" sheet="1" objects="1" scenarios="1"/>
  <protectedRanges>
    <protectedRange sqref="I61:P61 I7:P15 I48:P59 I22:P30 I17:P20 I32:P46" name="Range1"/>
  </protectedRanges>
  <mergeCells count="18">
    <mergeCell ref="B1:O2"/>
    <mergeCell ref="P1:P2"/>
    <mergeCell ref="Q1:Q2"/>
    <mergeCell ref="R1:R2"/>
    <mergeCell ref="I3:I4"/>
    <mergeCell ref="Q3:Q4"/>
    <mergeCell ref="R3:R4"/>
    <mergeCell ref="A3:A61"/>
    <mergeCell ref="B3:B4"/>
    <mergeCell ref="D3:D4"/>
    <mergeCell ref="E3:E4"/>
    <mergeCell ref="F3:F4"/>
    <mergeCell ref="B47:P47"/>
    <mergeCell ref="B60:P60"/>
    <mergeCell ref="B6:P6"/>
    <mergeCell ref="B16:P16"/>
    <mergeCell ref="B21:P21"/>
    <mergeCell ref="B31:P31"/>
  </mergeCells>
  <conditionalFormatting sqref="B29">
    <cfRule type="duplicateValues" dxfId="3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67ED-094D-4D33-8D84-D6C2636C53D0}">
  <dimension ref="A1:R62"/>
  <sheetViews>
    <sheetView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Q16" sqref="A16:XFD16"/>
    </sheetView>
  </sheetViews>
  <sheetFormatPr defaultRowHeight="15" x14ac:dyDescent="0.25"/>
  <cols>
    <col min="2" max="2" width="24" style="104" customWidth="1"/>
    <col min="3" max="3" width="14.85546875" hidden="1" customWidth="1"/>
    <col min="4" max="4" width="14.85546875" style="95" hidden="1" customWidth="1"/>
    <col min="5" max="5" width="10" hidden="1" customWidth="1"/>
    <col min="6" max="6" width="10.140625" style="63" hidden="1" customWidth="1"/>
    <col min="7" max="7" width="10.140625" hidden="1" customWidth="1"/>
    <col min="8" max="8" width="9.140625" hidden="1" customWidth="1"/>
    <col min="18" max="18" width="11.7109375" customWidth="1"/>
  </cols>
  <sheetData>
    <row r="1" spans="1:18" ht="15" customHeight="1" x14ac:dyDescent="0.25">
      <c r="A1" s="1"/>
      <c r="B1" s="204" t="s">
        <v>120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26"/>
      <c r="Q1" s="200"/>
      <c r="R1" s="202"/>
    </row>
    <row r="2" spans="1:18" ht="15" customHeight="1" thickBot="1" x14ac:dyDescent="0.3">
      <c r="A2" s="80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27"/>
      <c r="Q2" s="201"/>
      <c r="R2" s="203"/>
    </row>
    <row r="3" spans="1:18" ht="15" customHeight="1" x14ac:dyDescent="0.25">
      <c r="A3" s="193" t="s">
        <v>108</v>
      </c>
      <c r="B3" s="222" t="s">
        <v>0</v>
      </c>
      <c r="C3" s="3" t="s">
        <v>1</v>
      </c>
      <c r="D3" s="214" t="s">
        <v>2</v>
      </c>
      <c r="E3" s="216" t="s">
        <v>3</v>
      </c>
      <c r="F3" s="218" t="s">
        <v>4</v>
      </c>
      <c r="G3" s="4" t="s">
        <v>5</v>
      </c>
      <c r="H3" s="4" t="s">
        <v>5</v>
      </c>
      <c r="I3" s="206" t="s">
        <v>6</v>
      </c>
      <c r="J3" s="5">
        <f>'Cover Sheet'!D5</f>
        <v>44296</v>
      </c>
      <c r="K3" s="5">
        <f t="shared" ref="K3:P3" si="0">J3+1</f>
        <v>44297</v>
      </c>
      <c r="L3" s="5">
        <f t="shared" si="0"/>
        <v>44298</v>
      </c>
      <c r="M3" s="5">
        <f t="shared" si="0"/>
        <v>44299</v>
      </c>
      <c r="N3" s="5">
        <f t="shared" si="0"/>
        <v>44300</v>
      </c>
      <c r="O3" s="5">
        <f t="shared" si="0"/>
        <v>44301</v>
      </c>
      <c r="P3" s="5">
        <f t="shared" si="0"/>
        <v>44302</v>
      </c>
      <c r="Q3" s="228" t="s">
        <v>7</v>
      </c>
      <c r="R3" s="230" t="s">
        <v>8</v>
      </c>
    </row>
    <row r="4" spans="1:18" ht="15" customHeight="1" thickBot="1" x14ac:dyDescent="0.3">
      <c r="A4" s="194"/>
      <c r="B4" s="223"/>
      <c r="C4" s="6" t="s">
        <v>9</v>
      </c>
      <c r="D4" s="215"/>
      <c r="E4" s="217"/>
      <c r="F4" s="219"/>
      <c r="G4" s="7" t="s">
        <v>10</v>
      </c>
      <c r="H4" s="7" t="s">
        <v>11</v>
      </c>
      <c r="I4" s="207"/>
      <c r="J4" s="113" t="str">
        <f>TEXT(J3,"ddd")</f>
        <v>Sat</v>
      </c>
      <c r="K4" s="113" t="str">
        <f t="shared" ref="K4:P4" si="1">TEXT(K3,"ddd")</f>
        <v>Sun</v>
      </c>
      <c r="L4" s="113" t="str">
        <f t="shared" si="1"/>
        <v>Mon</v>
      </c>
      <c r="M4" s="113" t="str">
        <f t="shared" si="1"/>
        <v>Tue</v>
      </c>
      <c r="N4" s="113" t="str">
        <f t="shared" si="1"/>
        <v>Wed</v>
      </c>
      <c r="O4" s="113" t="str">
        <f t="shared" si="1"/>
        <v>Thu</v>
      </c>
      <c r="P4" s="113" t="str">
        <f t="shared" si="1"/>
        <v>Fri</v>
      </c>
      <c r="Q4" s="229"/>
      <c r="R4" s="231"/>
    </row>
    <row r="5" spans="1:18" ht="15" hidden="1" customHeight="1" thickBot="1" x14ac:dyDescent="0.3">
      <c r="A5" s="194"/>
      <c r="B5" s="105"/>
      <c r="C5" s="105"/>
      <c r="D5" s="106"/>
      <c r="E5" s="107"/>
      <c r="F5" s="108"/>
      <c r="G5" s="109"/>
      <c r="H5" s="109"/>
      <c r="I5" s="8"/>
      <c r="J5" s="8"/>
      <c r="K5" s="8"/>
      <c r="L5" s="8"/>
      <c r="M5" s="8"/>
      <c r="N5" s="8"/>
      <c r="O5" s="8"/>
      <c r="P5" s="8"/>
      <c r="Q5" s="110"/>
      <c r="R5" s="111"/>
    </row>
    <row r="6" spans="1:18" ht="15" customHeight="1" thickBot="1" x14ac:dyDescent="0.3">
      <c r="A6" s="194"/>
      <c r="B6" s="209" t="s">
        <v>12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9"/>
      <c r="R6" s="10"/>
    </row>
    <row r="7" spans="1:18" ht="15" customHeight="1" x14ac:dyDescent="0.25">
      <c r="A7" s="194"/>
      <c r="B7" s="96" t="s">
        <v>64</v>
      </c>
      <c r="C7" s="11">
        <f>VLOOKUP(B7,'Data &amp; Table'!A3:G59,2,FALSE)</f>
        <v>5429872</v>
      </c>
      <c r="D7" s="11" t="str">
        <f>VLOOKUP(B7,Table1[],3,FALSE)</f>
        <v>72/4 oz</v>
      </c>
      <c r="E7" s="12" t="s">
        <v>22</v>
      </c>
      <c r="F7" s="13">
        <f t="shared" ref="F7" si="2">SUM(H7/G7)</f>
        <v>0.1497222222222222</v>
      </c>
      <c r="G7" s="14">
        <f>VLOOKUP(B7,Table1[],5,FALSE)</f>
        <v>72</v>
      </c>
      <c r="H7" s="15">
        <f>VLOOKUP(B7,Table1[],4,FALSE)</f>
        <v>10.78</v>
      </c>
      <c r="I7" s="16">
        <v>18</v>
      </c>
      <c r="J7" s="17"/>
      <c r="K7" s="18"/>
      <c r="L7" s="19"/>
      <c r="M7" s="20"/>
      <c r="N7" s="19"/>
      <c r="O7" s="20"/>
      <c r="P7" s="19"/>
      <c r="Q7" s="21">
        <f>SUM(J7:P7)</f>
        <v>0</v>
      </c>
      <c r="R7" s="22">
        <f>SUM(Q7*F7)</f>
        <v>0</v>
      </c>
    </row>
    <row r="8" spans="1:18" ht="15" customHeight="1" x14ac:dyDescent="0.25">
      <c r="A8" s="194"/>
      <c r="B8" s="97" t="s">
        <v>63</v>
      </c>
      <c r="C8" s="11">
        <f>VLOOKUP(B8,'Data &amp; Table'!A4:G60,2,FALSE)</f>
        <v>6777684</v>
      </c>
      <c r="D8" s="11" t="str">
        <f>VLOOKUP(B8,Table1[],3,FALSE)</f>
        <v>72/4 oz</v>
      </c>
      <c r="E8" s="12" t="s">
        <v>22</v>
      </c>
      <c r="F8" s="23">
        <f>SUM(H8/G8)</f>
        <v>0.17486111111111111</v>
      </c>
      <c r="G8" s="14">
        <f>VLOOKUP(B8,Table1[],5,FALSE)</f>
        <v>72</v>
      </c>
      <c r="H8" s="15">
        <f>VLOOKUP(B8,Table1[],4,FALSE)</f>
        <v>12.59</v>
      </c>
      <c r="I8" s="24">
        <v>10</v>
      </c>
      <c r="J8" s="25"/>
      <c r="K8" s="26"/>
      <c r="L8" s="27"/>
      <c r="M8" s="28"/>
      <c r="N8" s="27"/>
      <c r="O8" s="28"/>
      <c r="P8" s="27"/>
      <c r="Q8" s="29">
        <f t="shared" ref="Q8:Q15" si="3">SUM(J8:P8)</f>
        <v>0</v>
      </c>
      <c r="R8" s="30">
        <f t="shared" ref="R8:R15" si="4">SUM(Q8*F8)</f>
        <v>0</v>
      </c>
    </row>
    <row r="9" spans="1:18" ht="15" hidden="1" customHeight="1" x14ac:dyDescent="0.25">
      <c r="A9" s="194"/>
      <c r="B9" s="97" t="s">
        <v>49</v>
      </c>
      <c r="C9" s="11">
        <f>VLOOKUP(B9,'Data &amp; Table'!A5:G61,2,FALSE)</f>
        <v>26051</v>
      </c>
      <c r="D9" s="11" t="str">
        <f>VLOOKUP(B9,Table1[],3,FALSE)</f>
        <v>50 ct</v>
      </c>
      <c r="E9" s="12" t="s">
        <v>22</v>
      </c>
      <c r="F9" s="23">
        <f t="shared" ref="F9:F15" si="5">SUM(H9/G9)</f>
        <v>0.25</v>
      </c>
      <c r="G9" s="14">
        <f>VLOOKUP(B9,Table1[],5,FALSE)</f>
        <v>50</v>
      </c>
      <c r="H9" s="15">
        <f>VLOOKUP(B9,Table1[],4,FALSE)</f>
        <v>12.5</v>
      </c>
      <c r="I9" s="24"/>
      <c r="J9" s="25"/>
      <c r="K9" s="26"/>
      <c r="L9" s="27"/>
      <c r="M9" s="28"/>
      <c r="N9" s="27"/>
      <c r="O9" s="28"/>
      <c r="P9" s="27"/>
      <c r="Q9" s="29">
        <f t="shared" si="3"/>
        <v>0</v>
      </c>
      <c r="R9" s="30">
        <f t="shared" si="4"/>
        <v>0</v>
      </c>
    </row>
    <row r="10" spans="1:18" ht="15" customHeight="1" x14ac:dyDescent="0.25">
      <c r="A10" s="194"/>
      <c r="B10" s="97" t="s">
        <v>71</v>
      </c>
      <c r="C10" s="11">
        <f>VLOOKUP(B10,'Data &amp; Table'!A6:G62,2,FALSE)</f>
        <v>26068</v>
      </c>
      <c r="D10" s="11" t="str">
        <f>VLOOKUP(B10,Table1[],3,FALSE)</f>
        <v>50 ct</v>
      </c>
      <c r="E10" s="12" t="s">
        <v>22</v>
      </c>
      <c r="F10" s="23">
        <f t="shared" si="5"/>
        <v>0.24600000000000002</v>
      </c>
      <c r="G10" s="14">
        <f>VLOOKUP(B10,Table1[],5,FALSE)</f>
        <v>50</v>
      </c>
      <c r="H10" s="15">
        <f>VLOOKUP(B10,Table1[],4,FALSE)</f>
        <v>12.3</v>
      </c>
      <c r="I10" s="24">
        <v>6</v>
      </c>
      <c r="J10" s="25"/>
      <c r="K10" s="26"/>
      <c r="L10" s="27"/>
      <c r="M10" s="28"/>
      <c r="N10" s="27"/>
      <c r="O10" s="28"/>
      <c r="P10" s="27"/>
      <c r="Q10" s="29">
        <f t="shared" si="3"/>
        <v>0</v>
      </c>
      <c r="R10" s="30">
        <f t="shared" si="4"/>
        <v>0</v>
      </c>
    </row>
    <row r="11" spans="1:18" ht="15" customHeight="1" x14ac:dyDescent="0.25">
      <c r="A11" s="194"/>
      <c r="B11" s="97" t="s">
        <v>56</v>
      </c>
      <c r="C11" s="11">
        <f>VLOOKUP(B11,'Data &amp; Table'!A7:G63,2,FALSE)</f>
        <v>3598703</v>
      </c>
      <c r="D11" s="11" t="str">
        <f>VLOOKUP(B11,Table1[],3,FALSE)</f>
        <v>48/8 oz</v>
      </c>
      <c r="E11" s="12" t="s">
        <v>22</v>
      </c>
      <c r="F11" s="23">
        <f t="shared" si="5"/>
        <v>0.26041666666666669</v>
      </c>
      <c r="G11" s="14">
        <f>VLOOKUP(B11,Table1[],5,FALSE)</f>
        <v>48</v>
      </c>
      <c r="H11" s="15">
        <f>VLOOKUP(B11,Table1[],4,FALSE)</f>
        <v>12.5</v>
      </c>
      <c r="I11" s="24">
        <v>10</v>
      </c>
      <c r="J11" s="25"/>
      <c r="K11" s="26"/>
      <c r="L11" s="27"/>
      <c r="M11" s="28"/>
      <c r="N11" s="27"/>
      <c r="O11" s="28"/>
      <c r="P11" s="27"/>
      <c r="Q11" s="29">
        <f t="shared" si="3"/>
        <v>0</v>
      </c>
      <c r="R11" s="30">
        <f t="shared" si="4"/>
        <v>0</v>
      </c>
    </row>
    <row r="12" spans="1:18" ht="15" customHeight="1" x14ac:dyDescent="0.25">
      <c r="A12" s="194"/>
      <c r="B12" s="98" t="s">
        <v>76</v>
      </c>
      <c r="C12" s="11">
        <f>VLOOKUP(B12,'Data &amp; Table'!A8:G64,2,FALSE)</f>
        <v>3598737</v>
      </c>
      <c r="D12" s="11" t="str">
        <f>VLOOKUP(B12,Table1[],3,FALSE)</f>
        <v>48/8 oz</v>
      </c>
      <c r="E12" s="12" t="s">
        <v>22</v>
      </c>
      <c r="F12" s="23">
        <f t="shared" si="5"/>
        <v>0.26041666666666669</v>
      </c>
      <c r="G12" s="14">
        <f>VLOOKUP(B12,Table1[],5,FALSE)</f>
        <v>48</v>
      </c>
      <c r="H12" s="15">
        <f>VLOOKUP(B12,Table1[],4,FALSE)</f>
        <v>12.5</v>
      </c>
      <c r="I12" s="24">
        <v>10</v>
      </c>
      <c r="J12" s="25"/>
      <c r="K12" s="26"/>
      <c r="L12" s="27"/>
      <c r="M12" s="28"/>
      <c r="N12" s="27"/>
      <c r="O12" s="28"/>
      <c r="P12" s="27"/>
      <c r="Q12" s="29">
        <f t="shared" si="3"/>
        <v>0</v>
      </c>
      <c r="R12" s="30">
        <f t="shared" si="4"/>
        <v>0</v>
      </c>
    </row>
    <row r="13" spans="1:18" ht="15" hidden="1" customHeight="1" x14ac:dyDescent="0.25">
      <c r="A13" s="194"/>
      <c r="B13" s="98" t="s">
        <v>58</v>
      </c>
      <c r="C13" s="11">
        <f>VLOOKUP(B13,'Data &amp; Table'!A9:G65,2,FALSE)</f>
        <v>1886316</v>
      </c>
      <c r="D13" s="11" t="str">
        <f>VLOOKUP(B13,Table1[],3,FALSE)</f>
        <v>6/28 ct</v>
      </c>
      <c r="E13" s="12" t="s">
        <v>22</v>
      </c>
      <c r="F13" s="23">
        <f t="shared" si="5"/>
        <v>0.10327380952380953</v>
      </c>
      <c r="G13" s="14">
        <f>VLOOKUP(B13,Table1[],5,FALSE)</f>
        <v>168</v>
      </c>
      <c r="H13" s="15">
        <f>VLOOKUP(B13,Table1[],4,FALSE)</f>
        <v>17.350000000000001</v>
      </c>
      <c r="I13" s="24"/>
      <c r="J13" s="25"/>
      <c r="K13" s="26"/>
      <c r="L13" s="27"/>
      <c r="M13" s="28"/>
      <c r="N13" s="27"/>
      <c r="O13" s="28"/>
      <c r="P13" s="27"/>
      <c r="Q13" s="29">
        <f t="shared" si="3"/>
        <v>0</v>
      </c>
      <c r="R13" s="30">
        <f t="shared" si="4"/>
        <v>0</v>
      </c>
    </row>
    <row r="14" spans="1:18" ht="15" customHeight="1" x14ac:dyDescent="0.25">
      <c r="A14" s="194"/>
      <c r="B14" s="98" t="s">
        <v>59</v>
      </c>
      <c r="C14" s="11">
        <f>VLOOKUP(B14,'Data &amp; Table'!A10:G66,2,FALSE)</f>
        <v>4716920</v>
      </c>
      <c r="D14" s="11" t="str">
        <f>VLOOKUP(B14,Table1[],3,FALSE)</f>
        <v>6/28 ct</v>
      </c>
      <c r="E14" s="12" t="s">
        <v>22</v>
      </c>
      <c r="F14" s="23">
        <f t="shared" si="5"/>
        <v>0.10886904761904762</v>
      </c>
      <c r="G14" s="14">
        <f>VLOOKUP(B14,Table1[],5,FALSE)</f>
        <v>168</v>
      </c>
      <c r="H14" s="15">
        <f>VLOOKUP(B14,Table1[],4,FALSE)</f>
        <v>18.29</v>
      </c>
      <c r="I14" s="24">
        <v>8</v>
      </c>
      <c r="J14" s="25"/>
      <c r="K14" s="26"/>
      <c r="L14" s="27"/>
      <c r="M14" s="28"/>
      <c r="N14" s="27"/>
      <c r="O14" s="28"/>
      <c r="P14" s="27"/>
      <c r="Q14" s="29">
        <f t="shared" si="3"/>
        <v>0</v>
      </c>
      <c r="R14" s="30">
        <f t="shared" si="4"/>
        <v>0</v>
      </c>
    </row>
    <row r="15" spans="1:18" ht="15" customHeight="1" thickBot="1" x14ac:dyDescent="0.3">
      <c r="A15" s="194"/>
      <c r="B15" s="98" t="s">
        <v>72</v>
      </c>
      <c r="C15" s="11">
        <f>VLOOKUP(B15,'Data &amp; Table'!A11:G67,2,FALSE)</f>
        <v>4046330</v>
      </c>
      <c r="D15" s="11" t="str">
        <f>VLOOKUP(B15,Table1[],3,FALSE)</f>
        <v>1000 ct</v>
      </c>
      <c r="E15" s="12" t="s">
        <v>22</v>
      </c>
      <c r="F15" s="23">
        <f t="shared" si="5"/>
        <v>3.8869999999999995E-2</v>
      </c>
      <c r="G15" s="14">
        <f>VLOOKUP(B15,Table1[],5,FALSE)</f>
        <v>1000</v>
      </c>
      <c r="H15" s="15">
        <f>VLOOKUP(B15,Table1[],4,FALSE)</f>
        <v>38.869999999999997</v>
      </c>
      <c r="I15" s="24">
        <v>15</v>
      </c>
      <c r="J15" s="25"/>
      <c r="K15" s="26"/>
      <c r="L15" s="27"/>
      <c r="M15" s="28"/>
      <c r="N15" s="27"/>
      <c r="O15" s="28"/>
      <c r="P15" s="27"/>
      <c r="Q15" s="29">
        <f t="shared" si="3"/>
        <v>0</v>
      </c>
      <c r="R15" s="30">
        <f t="shared" si="4"/>
        <v>0</v>
      </c>
    </row>
    <row r="16" spans="1:18" ht="15" hidden="1" customHeight="1" thickBot="1" x14ac:dyDescent="0.3">
      <c r="A16" s="194"/>
      <c r="B16" s="224" t="s">
        <v>13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9"/>
      <c r="R16" s="38"/>
    </row>
    <row r="17" spans="1:18" ht="15" hidden="1" customHeight="1" x14ac:dyDescent="0.25">
      <c r="A17" s="194"/>
      <c r="B17" s="79" t="s">
        <v>54</v>
      </c>
      <c r="C17" s="39">
        <f>VLOOKUP(B17,'Data &amp; Table'!A3:G59,2,FALSE)</f>
        <v>7913403</v>
      </c>
      <c r="D17" s="11" t="str">
        <f>VLOOKUP(B17,Table1[],3,FALSE)</f>
        <v>8/10 ct</v>
      </c>
      <c r="E17" s="39" t="s">
        <v>22</v>
      </c>
      <c r="F17" s="13">
        <f>SUM(H17/G17)</f>
        <v>6.3312499999999998</v>
      </c>
      <c r="G17" s="40">
        <f>VLOOKUP(B17,Table1[],5,FALSE)</f>
        <v>8</v>
      </c>
      <c r="H17" s="41">
        <f>VLOOKUP(B17,Table1[],4,FALSE)</f>
        <v>50.65</v>
      </c>
      <c r="I17" s="42"/>
      <c r="J17" s="17"/>
      <c r="K17" s="43"/>
      <c r="L17" s="19"/>
      <c r="M17" s="44"/>
      <c r="N17" s="19"/>
      <c r="O17" s="44"/>
      <c r="P17" s="19"/>
      <c r="Q17" s="29">
        <f t="shared" ref="Q17:Q19" si="6">SUM(J17:P17)</f>
        <v>0</v>
      </c>
      <c r="R17" s="22">
        <f t="shared" ref="R17:R20" si="7">SUM(Q17*F17)</f>
        <v>0</v>
      </c>
    </row>
    <row r="18" spans="1:18" ht="15" hidden="1" customHeight="1" x14ac:dyDescent="0.25">
      <c r="A18" s="194"/>
      <c r="B18" s="79" t="s">
        <v>53</v>
      </c>
      <c r="C18" s="39">
        <f>VLOOKUP(B18,'Data &amp; Table'!A4:G60,2,FALSE)</f>
        <v>7887268</v>
      </c>
      <c r="D18" s="11" t="str">
        <f>VLOOKUP(B18,Table1[],3,FALSE)</f>
        <v>16/10 ct</v>
      </c>
      <c r="E18" s="39" t="s">
        <v>22</v>
      </c>
      <c r="F18" s="23">
        <f t="shared" ref="F18:F20" si="8">SUM(H18/G18)</f>
        <v>5.3875000000000002</v>
      </c>
      <c r="G18" s="40">
        <f>VLOOKUP(B18,Table1[],5,FALSE)</f>
        <v>16</v>
      </c>
      <c r="H18" s="41">
        <f>VLOOKUP(B18,Table1[],4,FALSE)</f>
        <v>86.2</v>
      </c>
      <c r="I18" s="45"/>
      <c r="J18" s="25"/>
      <c r="K18" s="46"/>
      <c r="L18" s="27"/>
      <c r="M18" s="47"/>
      <c r="N18" s="27"/>
      <c r="O18" s="47"/>
      <c r="P18" s="27"/>
      <c r="Q18" s="29">
        <f t="shared" si="6"/>
        <v>0</v>
      </c>
      <c r="R18" s="30">
        <f t="shared" si="7"/>
        <v>0</v>
      </c>
    </row>
    <row r="19" spans="1:18" ht="15" hidden="1" customHeight="1" x14ac:dyDescent="0.25">
      <c r="A19" s="194"/>
      <c r="B19" s="79" t="s">
        <v>77</v>
      </c>
      <c r="C19" s="39">
        <f>VLOOKUP(B19,'Data &amp; Table'!A5:G61,2,FALSE)</f>
        <v>2216045</v>
      </c>
      <c r="D19" s="11" t="str">
        <f>VLOOKUP(B19,Table1[],3,FALSE)</f>
        <v>2 ct</v>
      </c>
      <c r="E19" s="39" t="s">
        <v>22</v>
      </c>
      <c r="F19" s="23">
        <f t="shared" si="8"/>
        <v>34.340000000000003</v>
      </c>
      <c r="G19" s="40">
        <f>VLOOKUP(B19,Table1[],5,FALSE)</f>
        <v>2</v>
      </c>
      <c r="H19" s="41">
        <f>VLOOKUP(B19,Table1[],4,FALSE)</f>
        <v>68.680000000000007</v>
      </c>
      <c r="I19" s="45"/>
      <c r="J19" s="25"/>
      <c r="K19" s="46"/>
      <c r="L19" s="27"/>
      <c r="M19" s="47"/>
      <c r="N19" s="27"/>
      <c r="O19" s="47"/>
      <c r="P19" s="27"/>
      <c r="Q19" s="29">
        <f t="shared" si="6"/>
        <v>0</v>
      </c>
      <c r="R19" s="30">
        <f t="shared" si="7"/>
        <v>0</v>
      </c>
    </row>
    <row r="20" spans="1:18" ht="15" hidden="1" customHeight="1" thickBot="1" x14ac:dyDescent="0.3">
      <c r="A20" s="194"/>
      <c r="B20" s="79" t="s">
        <v>78</v>
      </c>
      <c r="C20" s="39">
        <f>VLOOKUP(B20,'Data &amp; Table'!A6:G62,2,FALSE)</f>
        <v>2843104</v>
      </c>
      <c r="D20" s="11" t="str">
        <f>VLOOKUP(B20,Table1[],3,FALSE)</f>
        <v>2 ct</v>
      </c>
      <c r="E20" s="39" t="s">
        <v>22</v>
      </c>
      <c r="F20" s="23">
        <f t="shared" si="8"/>
        <v>34.93</v>
      </c>
      <c r="G20" s="40">
        <f>VLOOKUP(B20,Table1[],5,FALSE)</f>
        <v>2</v>
      </c>
      <c r="H20" s="41">
        <f>VLOOKUP(B20,Table1[],4,FALSE)</f>
        <v>69.86</v>
      </c>
      <c r="I20" s="45"/>
      <c r="J20" s="25"/>
      <c r="K20" s="46"/>
      <c r="L20" s="27"/>
      <c r="M20" s="47"/>
      <c r="N20" s="27"/>
      <c r="O20" s="47"/>
      <c r="P20" s="27"/>
      <c r="Q20" s="29">
        <f t="shared" ref="Q20:Q46" si="9">SUM(J20:P20)</f>
        <v>0</v>
      </c>
      <c r="R20" s="30">
        <f t="shared" si="7"/>
        <v>0</v>
      </c>
    </row>
    <row r="21" spans="1:18" ht="15" customHeight="1" thickBot="1" x14ac:dyDescent="0.3">
      <c r="A21" s="194"/>
      <c r="B21" s="224" t="s">
        <v>79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9"/>
      <c r="R21" s="38"/>
    </row>
    <row r="22" spans="1:18" ht="15" customHeight="1" x14ac:dyDescent="0.25">
      <c r="A22" s="194"/>
      <c r="B22" s="99" t="s">
        <v>62</v>
      </c>
      <c r="C22" s="50">
        <f>VLOOKUP(B22,'Data &amp; Table'!A3:G59,2,FALSE)</f>
        <v>7076126</v>
      </c>
      <c r="D22" s="93" t="str">
        <f>VLOOKUP(B22,Table1[],3,FALSE)</f>
        <v>72/4 oz</v>
      </c>
      <c r="E22" s="50" t="s">
        <v>22</v>
      </c>
      <c r="F22" s="51">
        <f>SUM(H22/G22)</f>
        <v>0.28611111111111115</v>
      </c>
      <c r="G22" s="52">
        <f>VLOOKUP(B22,Table1[],5,FALSE)</f>
        <v>72</v>
      </c>
      <c r="H22" s="53">
        <f>VLOOKUP(B22,Table1[],4,FALSE)</f>
        <v>20.6</v>
      </c>
      <c r="I22" s="42">
        <v>4</v>
      </c>
      <c r="J22" s="19"/>
      <c r="K22" s="44"/>
      <c r="L22" s="19"/>
      <c r="M22" s="44"/>
      <c r="N22" s="19"/>
      <c r="O22" s="44"/>
      <c r="P22" s="19"/>
      <c r="Q22" s="21">
        <f t="shared" si="9"/>
        <v>0</v>
      </c>
      <c r="R22" s="22">
        <f t="shared" ref="R22:R30" si="10">SUM(Q22*F22)</f>
        <v>0</v>
      </c>
    </row>
    <row r="23" spans="1:18" ht="15" hidden="1" customHeight="1" x14ac:dyDescent="0.25">
      <c r="A23" s="194"/>
      <c r="B23" s="100" t="s">
        <v>26</v>
      </c>
      <c r="C23" s="50">
        <f>VLOOKUP(B23,'Data &amp; Table'!A4:G60,2,FALSE)</f>
        <v>0</v>
      </c>
      <c r="D23" s="93" t="str">
        <f>VLOOKUP(B23,Table1[],3,FALSE)</f>
        <v>1 ea</v>
      </c>
      <c r="E23" s="50" t="s">
        <v>22</v>
      </c>
      <c r="F23" s="54">
        <f t="shared" ref="F23:F30" si="11">SUM(H23/G23)</f>
        <v>2.31</v>
      </c>
      <c r="G23" s="52">
        <f>VLOOKUP(B23,Table1[],5,FALSE)</f>
        <v>1</v>
      </c>
      <c r="H23" s="53">
        <f>VLOOKUP(B23,Table1[],4,FALSE)</f>
        <v>2.31</v>
      </c>
      <c r="I23" s="45"/>
      <c r="J23" s="27"/>
      <c r="K23" s="47"/>
      <c r="L23" s="27"/>
      <c r="M23" s="47"/>
      <c r="N23" s="27"/>
      <c r="O23" s="47"/>
      <c r="P23" s="27"/>
      <c r="Q23" s="29">
        <f t="shared" si="9"/>
        <v>0</v>
      </c>
      <c r="R23" s="30">
        <f t="shared" si="10"/>
        <v>0</v>
      </c>
    </row>
    <row r="24" spans="1:18" ht="15" customHeight="1" x14ac:dyDescent="0.25">
      <c r="A24" s="194"/>
      <c r="B24" s="97" t="s">
        <v>36</v>
      </c>
      <c r="C24" s="50">
        <f>VLOOKUP(B24,'Data &amp; Table'!A5:G61,2,FALSE)</f>
        <v>3412410</v>
      </c>
      <c r="D24" s="93" t="str">
        <f>VLOOKUP(B24,Table1[],3,FALSE)</f>
        <v>48 ct</v>
      </c>
      <c r="E24" s="50" t="s">
        <v>22</v>
      </c>
      <c r="F24" s="54">
        <f t="shared" si="11"/>
        <v>0.32645833333333335</v>
      </c>
      <c r="G24" s="52">
        <f>VLOOKUP(B24,Table1[],5,FALSE)</f>
        <v>48</v>
      </c>
      <c r="H24" s="53">
        <f>VLOOKUP(B24,Table1[],4,FALSE)</f>
        <v>15.67</v>
      </c>
      <c r="I24" s="45">
        <v>24</v>
      </c>
      <c r="J24" s="27"/>
      <c r="K24" s="47"/>
      <c r="L24" s="27"/>
      <c r="M24" s="47"/>
      <c r="N24" s="27"/>
      <c r="O24" s="47"/>
      <c r="P24" s="27"/>
      <c r="Q24" s="29">
        <f t="shared" si="9"/>
        <v>0</v>
      </c>
      <c r="R24" s="30">
        <f t="shared" si="10"/>
        <v>0</v>
      </c>
    </row>
    <row r="25" spans="1:18" ht="15" hidden="1" customHeight="1" x14ac:dyDescent="0.25">
      <c r="A25" s="194"/>
      <c r="B25" s="101" t="s">
        <v>68</v>
      </c>
      <c r="C25" s="50">
        <f>VLOOKUP(B25,'Data &amp; Table'!A6:G62,2,FALSE)</f>
        <v>6216725</v>
      </c>
      <c r="D25" s="93" t="str">
        <f>VLOOKUP(B25,Table1[],3,FALSE)</f>
        <v>48 ct</v>
      </c>
      <c r="E25" s="50" t="s">
        <v>22</v>
      </c>
      <c r="F25" s="54">
        <f t="shared" si="11"/>
        <v>0.36791666666666667</v>
      </c>
      <c r="G25" s="52">
        <f>VLOOKUP(B25,Table1[],5,FALSE)</f>
        <v>48</v>
      </c>
      <c r="H25" s="53">
        <f>VLOOKUP(B25,Table1[],4,FALSE)</f>
        <v>17.66</v>
      </c>
      <c r="I25" s="45"/>
      <c r="J25" s="27"/>
      <c r="K25" s="47"/>
      <c r="L25" s="27"/>
      <c r="M25" s="47"/>
      <c r="N25" s="27"/>
      <c r="O25" s="47"/>
      <c r="P25" s="27"/>
      <c r="Q25" s="29">
        <f t="shared" si="9"/>
        <v>0</v>
      </c>
      <c r="R25" s="30">
        <f t="shared" si="10"/>
        <v>0</v>
      </c>
    </row>
    <row r="26" spans="1:18" ht="15" hidden="1" customHeight="1" x14ac:dyDescent="0.25">
      <c r="A26" s="194"/>
      <c r="B26" s="101" t="s">
        <v>70</v>
      </c>
      <c r="C26" s="50">
        <f>VLOOKUP(B26,'Data &amp; Table'!A7:G63,2,FALSE)</f>
        <v>6216709</v>
      </c>
      <c r="D26" s="93" t="str">
        <f>VLOOKUP(B26,Table1[],3,FALSE)</f>
        <v>48 ct</v>
      </c>
      <c r="E26" s="50" t="s">
        <v>22</v>
      </c>
      <c r="F26" s="54">
        <f t="shared" si="11"/>
        <v>0.36791666666666667</v>
      </c>
      <c r="G26" s="52">
        <f>VLOOKUP(B26,Table1[],5,FALSE)</f>
        <v>48</v>
      </c>
      <c r="H26" s="53">
        <f>VLOOKUP(B26,Table1[],4,FALSE)</f>
        <v>17.66</v>
      </c>
      <c r="I26" s="45"/>
      <c r="J26" s="27"/>
      <c r="K26" s="47"/>
      <c r="L26" s="27"/>
      <c r="M26" s="47"/>
      <c r="N26" s="27"/>
      <c r="O26" s="47"/>
      <c r="P26" s="27"/>
      <c r="Q26" s="29">
        <f t="shared" si="9"/>
        <v>0</v>
      </c>
      <c r="R26" s="30">
        <f t="shared" si="10"/>
        <v>0</v>
      </c>
    </row>
    <row r="27" spans="1:18" ht="15" hidden="1" customHeight="1" x14ac:dyDescent="0.25">
      <c r="A27" s="194"/>
      <c r="B27" s="101" t="s">
        <v>69</v>
      </c>
      <c r="C27" s="50">
        <f>VLOOKUP(B27,'Data &amp; Table'!A8:G64,2,FALSE)</f>
        <v>0</v>
      </c>
      <c r="D27" s="93">
        <f>VLOOKUP(B27,Table1[],3,FALSE)</f>
        <v>0</v>
      </c>
      <c r="E27" s="50" t="s">
        <v>22</v>
      </c>
      <c r="F27" s="54">
        <f t="shared" si="11"/>
        <v>0.19</v>
      </c>
      <c r="G27" s="52">
        <f>VLOOKUP(B27,Table1[],5,FALSE)</f>
        <v>1</v>
      </c>
      <c r="H27" s="53">
        <f>VLOOKUP(B27,Table1[],4,FALSE)</f>
        <v>0.19</v>
      </c>
      <c r="I27" s="45"/>
      <c r="J27" s="27"/>
      <c r="K27" s="47"/>
      <c r="L27" s="27"/>
      <c r="M27" s="47"/>
      <c r="N27" s="27"/>
      <c r="O27" s="47"/>
      <c r="P27" s="27"/>
      <c r="Q27" s="29">
        <f t="shared" si="9"/>
        <v>0</v>
      </c>
      <c r="R27" s="30">
        <f t="shared" si="10"/>
        <v>0</v>
      </c>
    </row>
    <row r="28" spans="1:18" ht="15" customHeight="1" x14ac:dyDescent="0.25">
      <c r="A28" s="194"/>
      <c r="B28" s="102" t="s">
        <v>43</v>
      </c>
      <c r="C28" s="50">
        <f>VLOOKUP(B28,'Data &amp; Table'!A9:G65,2,FALSE)</f>
        <v>1666163</v>
      </c>
      <c r="D28" s="93" t="str">
        <f>VLOOKUP(B28,Table1[],3,FALSE)</f>
        <v>48 ct</v>
      </c>
      <c r="E28" s="50" t="s">
        <v>22</v>
      </c>
      <c r="F28" s="54">
        <f t="shared" si="11"/>
        <v>0.31708333333333333</v>
      </c>
      <c r="G28" s="52">
        <f>VLOOKUP(B28,Table1[],5,FALSE)</f>
        <v>48</v>
      </c>
      <c r="H28" s="53">
        <f>VLOOKUP(B28,Table1[],4,FALSE)</f>
        <v>15.22</v>
      </c>
      <c r="I28" s="45">
        <v>24</v>
      </c>
      <c r="J28" s="27"/>
      <c r="K28" s="47"/>
      <c r="L28" s="27"/>
      <c r="M28" s="47"/>
      <c r="N28" s="27"/>
      <c r="O28" s="47"/>
      <c r="P28" s="27"/>
      <c r="Q28" s="29">
        <f t="shared" si="9"/>
        <v>0</v>
      </c>
      <c r="R28" s="30">
        <f t="shared" si="10"/>
        <v>0</v>
      </c>
    </row>
    <row r="29" spans="1:18" ht="15" hidden="1" customHeight="1" x14ac:dyDescent="0.25">
      <c r="A29" s="194"/>
      <c r="B29" s="101" t="s">
        <v>47</v>
      </c>
      <c r="C29" s="50">
        <f>VLOOKUP(B29,'Data &amp; Table'!A10:G66,2,FALSE)</f>
        <v>0</v>
      </c>
      <c r="D29" s="93">
        <f>VLOOKUP(B29,Table1[],3,FALSE)</f>
        <v>0</v>
      </c>
      <c r="E29" s="50" t="s">
        <v>22</v>
      </c>
      <c r="F29" s="54">
        <f t="shared" si="11"/>
        <v>0.8</v>
      </c>
      <c r="G29" s="52">
        <f>VLOOKUP(B29,Table1[],5,FALSE)</f>
        <v>1</v>
      </c>
      <c r="H29" s="53">
        <f>VLOOKUP(B29,Table1[],4,FALSE)</f>
        <v>0.8</v>
      </c>
      <c r="I29" s="45"/>
      <c r="J29" s="27"/>
      <c r="K29" s="47"/>
      <c r="L29" s="27"/>
      <c r="M29" s="47"/>
      <c r="N29" s="27"/>
      <c r="O29" s="47"/>
      <c r="P29" s="27"/>
      <c r="Q29" s="29">
        <f t="shared" si="9"/>
        <v>0</v>
      </c>
      <c r="R29" s="30">
        <f t="shared" si="10"/>
        <v>0</v>
      </c>
    </row>
    <row r="30" spans="1:18" ht="15" customHeight="1" thickBot="1" x14ac:dyDescent="0.3">
      <c r="A30" s="194"/>
      <c r="B30" s="102" t="s">
        <v>48</v>
      </c>
      <c r="C30" s="50">
        <f>VLOOKUP(B30,'Data &amp; Table'!A11:G67,2,FALSE)</f>
        <v>8759060</v>
      </c>
      <c r="D30" s="93" t="str">
        <f>VLOOKUP(B30,Table1[],3,FALSE)</f>
        <v>48 ct</v>
      </c>
      <c r="E30" s="50" t="s">
        <v>22</v>
      </c>
      <c r="F30" s="54">
        <f t="shared" si="11"/>
        <v>0.30437500000000001</v>
      </c>
      <c r="G30" s="52">
        <f>VLOOKUP(B30,Table1[],5,FALSE)</f>
        <v>48</v>
      </c>
      <c r="H30" s="53">
        <f>VLOOKUP(B30,Table1[],4,FALSE)</f>
        <v>14.61</v>
      </c>
      <c r="I30" s="45">
        <v>2</v>
      </c>
      <c r="J30" s="27"/>
      <c r="K30" s="47"/>
      <c r="L30" s="27"/>
      <c r="M30" s="47"/>
      <c r="N30" s="27"/>
      <c r="O30" s="47"/>
      <c r="P30" s="27"/>
      <c r="Q30" s="29">
        <f t="shared" si="9"/>
        <v>0</v>
      </c>
      <c r="R30" s="30">
        <f t="shared" si="10"/>
        <v>0</v>
      </c>
    </row>
    <row r="31" spans="1:18" ht="15" customHeight="1" thickBot="1" x14ac:dyDescent="0.3">
      <c r="A31" s="194"/>
      <c r="B31" s="224" t="s">
        <v>14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9"/>
      <c r="R31" s="38"/>
    </row>
    <row r="32" spans="1:18" ht="15" customHeight="1" x14ac:dyDescent="0.25">
      <c r="A32" s="194"/>
      <c r="B32" s="102" t="s">
        <v>75</v>
      </c>
      <c r="C32" s="50">
        <f>VLOOKUP(B32,Table1[],2,FALSE)</f>
        <v>8328668</v>
      </c>
      <c r="D32" s="93" t="str">
        <f>VLOOKUP(B32,Table1[],3,FALSE)</f>
        <v>384 ct</v>
      </c>
      <c r="E32" s="50" t="s">
        <v>22</v>
      </c>
      <c r="F32" s="51">
        <f>SUM(H32/G32)</f>
        <v>3.3385416666666667E-2</v>
      </c>
      <c r="G32" s="56">
        <f>VLOOKUP(B32,Table1[],5,FALSE)</f>
        <v>384</v>
      </c>
      <c r="H32" s="53">
        <f>VLOOKUP(B32,Table1[],4,FALSE)</f>
        <v>12.82</v>
      </c>
      <c r="I32" s="42">
        <v>20</v>
      </c>
      <c r="J32" s="19"/>
      <c r="K32" s="44"/>
      <c r="L32" s="19"/>
      <c r="M32" s="44"/>
      <c r="N32" s="19"/>
      <c r="O32" s="44"/>
      <c r="P32" s="19"/>
      <c r="Q32" s="21">
        <f t="shared" si="9"/>
        <v>0</v>
      </c>
      <c r="R32" s="22">
        <f>SUM(Q32*F32)</f>
        <v>0</v>
      </c>
    </row>
    <row r="33" spans="1:18" ht="15" hidden="1" customHeight="1" x14ac:dyDescent="0.25">
      <c r="A33" s="194"/>
      <c r="B33" s="102" t="s">
        <v>65</v>
      </c>
      <c r="C33" s="50">
        <f>VLOOKUP(B33,Table1[],2,FALSE)</f>
        <v>4053468</v>
      </c>
      <c r="D33" s="93" t="str">
        <f>VLOOKUP(B33,Table1[],3,FALSE)</f>
        <v>20/50 ct</v>
      </c>
      <c r="E33" s="50" t="s">
        <v>22</v>
      </c>
      <c r="F33" s="54">
        <f t="shared" ref="F33:F46" si="12">SUM(H33/G33)</f>
        <v>4.0600000000000004E-2</v>
      </c>
      <c r="G33" s="56">
        <f>VLOOKUP(B33,Table1[],5,FALSE)</f>
        <v>1000</v>
      </c>
      <c r="H33" s="53">
        <f>VLOOKUP(B33,Table1[],4,FALSE)</f>
        <v>40.6</v>
      </c>
      <c r="I33" s="45"/>
      <c r="J33" s="27"/>
      <c r="K33" s="47"/>
      <c r="L33" s="27"/>
      <c r="M33" s="47"/>
      <c r="N33" s="27"/>
      <c r="O33" s="47"/>
      <c r="P33" s="27"/>
      <c r="Q33" s="29">
        <f t="shared" si="9"/>
        <v>0</v>
      </c>
      <c r="R33" s="30">
        <f t="shared" ref="R33:R46" si="13">SUM(Q33*F33)</f>
        <v>0</v>
      </c>
    </row>
    <row r="34" spans="1:18" ht="15" customHeight="1" x14ac:dyDescent="0.25">
      <c r="A34" s="194"/>
      <c r="B34" s="102" t="s">
        <v>50</v>
      </c>
      <c r="C34" s="50">
        <f>VLOOKUP(B34,Table1[],2,FALSE)</f>
        <v>4695292</v>
      </c>
      <c r="D34" s="93" t="str">
        <f>VLOOKUP(B34,Table1[],3,FALSE)</f>
        <v>6/50 ct</v>
      </c>
      <c r="E34" s="50" t="s">
        <v>22</v>
      </c>
      <c r="F34" s="54">
        <f t="shared" si="12"/>
        <v>9.5966666666666658E-2</v>
      </c>
      <c r="G34" s="56">
        <f>VLOOKUP(B34,Table1[],5,FALSE)</f>
        <v>300</v>
      </c>
      <c r="H34" s="53">
        <f>VLOOKUP(B34,Table1[],4,FALSE)</f>
        <v>28.79</v>
      </c>
      <c r="I34" s="45">
        <v>2</v>
      </c>
      <c r="J34" s="27"/>
      <c r="K34" s="47"/>
      <c r="L34" s="27"/>
      <c r="M34" s="47"/>
      <c r="N34" s="27"/>
      <c r="O34" s="47"/>
      <c r="P34" s="27"/>
      <c r="Q34" s="29">
        <f t="shared" si="9"/>
        <v>0</v>
      </c>
      <c r="R34" s="30">
        <f t="shared" si="13"/>
        <v>0</v>
      </c>
    </row>
    <row r="35" spans="1:18" ht="15" customHeight="1" x14ac:dyDescent="0.25">
      <c r="A35" s="194"/>
      <c r="B35" s="102" t="s">
        <v>60</v>
      </c>
      <c r="C35" s="50">
        <f>VLOOKUP(B35,Table1[],2,FALSE)</f>
        <v>6937445</v>
      </c>
      <c r="D35" s="93" t="str">
        <f>VLOOKUP(B35,Table1[],3,FALSE)</f>
        <v>200 ct</v>
      </c>
      <c r="E35" s="50" t="s">
        <v>22</v>
      </c>
      <c r="F35" s="54">
        <f t="shared" si="12"/>
        <v>7.4400000000000008E-2</v>
      </c>
      <c r="G35" s="56">
        <f>VLOOKUP(B35,Table1[],5,FALSE)</f>
        <v>200</v>
      </c>
      <c r="H35" s="53">
        <f>VLOOKUP(B35,Table1[],4,FALSE)</f>
        <v>14.88</v>
      </c>
      <c r="I35" s="45">
        <v>20</v>
      </c>
      <c r="J35" s="27"/>
      <c r="K35" s="47"/>
      <c r="L35" s="27"/>
      <c r="M35" s="47"/>
      <c r="N35" s="27"/>
      <c r="O35" s="47"/>
      <c r="P35" s="27"/>
      <c r="Q35" s="29">
        <f t="shared" si="9"/>
        <v>0</v>
      </c>
      <c r="R35" s="30">
        <f t="shared" si="13"/>
        <v>0</v>
      </c>
    </row>
    <row r="36" spans="1:18" ht="15" customHeight="1" x14ac:dyDescent="0.25">
      <c r="A36" s="194"/>
      <c r="B36" s="102" t="s">
        <v>61</v>
      </c>
      <c r="C36" s="50">
        <f>VLOOKUP(B36,Table1[],2,FALSE)</f>
        <v>4136768</v>
      </c>
      <c r="D36" s="93" t="str">
        <f>VLOOKUP(B36,Table1[],3,FALSE)</f>
        <v>1000 ct</v>
      </c>
      <c r="E36" s="50" t="s">
        <v>22</v>
      </c>
      <c r="F36" s="54">
        <f t="shared" si="12"/>
        <v>2.3809999999999998E-2</v>
      </c>
      <c r="G36" s="56">
        <f>VLOOKUP(B36,Table1[],5,FALSE)</f>
        <v>1000</v>
      </c>
      <c r="H36" s="53">
        <f>VLOOKUP(B36,Table1[],4,FALSE)</f>
        <v>23.81</v>
      </c>
      <c r="I36" s="45">
        <v>8</v>
      </c>
      <c r="J36" s="27"/>
      <c r="K36" s="47"/>
      <c r="L36" s="27"/>
      <c r="M36" s="47"/>
      <c r="N36" s="27"/>
      <c r="O36" s="47"/>
      <c r="P36" s="27"/>
      <c r="Q36" s="29">
        <f t="shared" si="9"/>
        <v>0</v>
      </c>
      <c r="R36" s="30">
        <f t="shared" si="13"/>
        <v>0</v>
      </c>
    </row>
    <row r="37" spans="1:18" ht="15" customHeight="1" x14ac:dyDescent="0.25">
      <c r="A37" s="194"/>
      <c r="B37" s="102" t="s">
        <v>80</v>
      </c>
      <c r="C37" s="50">
        <f>VLOOKUP(B37,Table1[],2,FALSE)</f>
        <v>7087133</v>
      </c>
      <c r="D37" s="93" t="str">
        <f>VLOOKUP(B37,Table1[],3,FALSE)</f>
        <v>200 ct</v>
      </c>
      <c r="E37" s="50" t="s">
        <v>22</v>
      </c>
      <c r="F37" s="54">
        <f t="shared" si="12"/>
        <v>0.17019999999999999</v>
      </c>
      <c r="G37" s="56">
        <f>VLOOKUP(B37,Table1[],5,FALSE)</f>
        <v>200</v>
      </c>
      <c r="H37" s="53">
        <f>VLOOKUP(B37,Table1[],4,FALSE)</f>
        <v>34.04</v>
      </c>
      <c r="I37" s="45">
        <v>12</v>
      </c>
      <c r="J37" s="27"/>
      <c r="K37" s="47"/>
      <c r="L37" s="27"/>
      <c r="M37" s="47"/>
      <c r="N37" s="27"/>
      <c r="O37" s="47"/>
      <c r="P37" s="27"/>
      <c r="Q37" s="29">
        <f t="shared" si="9"/>
        <v>0</v>
      </c>
      <c r="R37" s="30">
        <f t="shared" si="13"/>
        <v>0</v>
      </c>
    </row>
    <row r="38" spans="1:18" ht="15" customHeight="1" x14ac:dyDescent="0.25">
      <c r="A38" s="194"/>
      <c r="B38" s="102" t="s">
        <v>81</v>
      </c>
      <c r="C38" s="50">
        <f>VLOOKUP(B38,Table1[],2,FALSE)</f>
        <v>4879710</v>
      </c>
      <c r="D38" s="93" t="str">
        <f>VLOOKUP(B38,Table1[],3,FALSE)</f>
        <v>2000 ct</v>
      </c>
      <c r="E38" s="50" t="s">
        <v>22</v>
      </c>
      <c r="F38" s="54">
        <f t="shared" si="12"/>
        <v>6.13E-3</v>
      </c>
      <c r="G38" s="56">
        <f>VLOOKUP(B38,Table1[],5,FALSE)</f>
        <v>2000</v>
      </c>
      <c r="H38" s="53">
        <f>VLOOKUP(B38,Table1[],4,FALSE)</f>
        <v>12.26</v>
      </c>
      <c r="I38" s="45">
        <v>20</v>
      </c>
      <c r="J38" s="27"/>
      <c r="K38" s="47"/>
      <c r="L38" s="27"/>
      <c r="M38" s="47"/>
      <c r="N38" s="27"/>
      <c r="O38" s="47"/>
      <c r="P38" s="27"/>
      <c r="Q38" s="29">
        <f t="shared" si="9"/>
        <v>0</v>
      </c>
      <c r="R38" s="30">
        <f t="shared" si="13"/>
        <v>0</v>
      </c>
    </row>
    <row r="39" spans="1:18" ht="15" hidden="1" customHeight="1" x14ac:dyDescent="0.25">
      <c r="A39" s="194"/>
      <c r="B39" s="102" t="s">
        <v>82</v>
      </c>
      <c r="C39" s="50">
        <f>VLOOKUP(B39,Table1[],2,FALSE)</f>
        <v>6735138</v>
      </c>
      <c r="D39" s="93" t="str">
        <f>VLOOKUP(B39,Table1[],3,FALSE)</f>
        <v>200 ct</v>
      </c>
      <c r="E39" s="50" t="s">
        <v>22</v>
      </c>
      <c r="F39" s="54">
        <f t="shared" si="12"/>
        <v>6.9749999999999993E-2</v>
      </c>
      <c r="G39" s="56">
        <f>VLOOKUP(B39,Table1[],5,FALSE)</f>
        <v>200</v>
      </c>
      <c r="H39" s="53">
        <f>VLOOKUP(B39,Table1[],4,FALSE)</f>
        <v>13.95</v>
      </c>
      <c r="I39" s="45"/>
      <c r="J39" s="27"/>
      <c r="K39" s="47"/>
      <c r="L39" s="27"/>
      <c r="M39" s="47"/>
      <c r="N39" s="27"/>
      <c r="O39" s="47"/>
      <c r="P39" s="27"/>
      <c r="Q39" s="29">
        <f t="shared" si="9"/>
        <v>0</v>
      </c>
      <c r="R39" s="30">
        <f t="shared" si="13"/>
        <v>0</v>
      </c>
    </row>
    <row r="40" spans="1:18" ht="15" customHeight="1" x14ac:dyDescent="0.25">
      <c r="A40" s="194"/>
      <c r="B40" s="102" t="s">
        <v>83</v>
      </c>
      <c r="C40" s="50">
        <f>VLOOKUP(B40,Table1[],2,FALSE)</f>
        <v>6631347</v>
      </c>
      <c r="D40" s="93" t="str">
        <f>VLOOKUP(B40,Table1[],3,FALSE)</f>
        <v>600 ct</v>
      </c>
      <c r="E40" s="50" t="s">
        <v>22</v>
      </c>
      <c r="F40" s="54">
        <f t="shared" si="12"/>
        <v>3.3849999999999998E-2</v>
      </c>
      <c r="G40" s="56">
        <f>VLOOKUP(B40,Table1[],5,FALSE)</f>
        <v>600</v>
      </c>
      <c r="H40" s="53">
        <f>VLOOKUP(B40,Table1[],4,FALSE)</f>
        <v>20.309999999999999</v>
      </c>
      <c r="I40" s="45">
        <v>20</v>
      </c>
      <c r="J40" s="27"/>
      <c r="K40" s="47"/>
      <c r="L40" s="27"/>
      <c r="M40" s="47"/>
      <c r="N40" s="27"/>
      <c r="O40" s="47"/>
      <c r="P40" s="27"/>
      <c r="Q40" s="29">
        <f t="shared" si="9"/>
        <v>0</v>
      </c>
      <c r="R40" s="30">
        <f t="shared" si="13"/>
        <v>0</v>
      </c>
    </row>
    <row r="41" spans="1:18" ht="15" customHeight="1" x14ac:dyDescent="0.25">
      <c r="A41" s="194"/>
      <c r="B41" s="102" t="s">
        <v>84</v>
      </c>
      <c r="C41" s="50">
        <f>VLOOKUP(B41,Table1[],2,FALSE)</f>
        <v>4394417</v>
      </c>
      <c r="D41" s="93" t="str">
        <f>VLOOKUP(B41,Table1[],3,FALSE)</f>
        <v>500 ct</v>
      </c>
      <c r="E41" s="50" t="s">
        <v>22</v>
      </c>
      <c r="F41" s="54">
        <f t="shared" si="12"/>
        <v>1.8460000000000001E-2</v>
      </c>
      <c r="G41" s="56">
        <f>VLOOKUP(B41,Table1[],5,FALSE)</f>
        <v>500</v>
      </c>
      <c r="H41" s="53">
        <f>VLOOKUP(B41,Table1[],4,FALSE)</f>
        <v>9.23</v>
      </c>
      <c r="I41" s="45">
        <v>16</v>
      </c>
      <c r="J41" s="27"/>
      <c r="K41" s="47"/>
      <c r="L41" s="27"/>
      <c r="M41" s="47"/>
      <c r="N41" s="27"/>
      <c r="O41" s="47"/>
      <c r="P41" s="27"/>
      <c r="Q41" s="29">
        <f t="shared" si="9"/>
        <v>0</v>
      </c>
      <c r="R41" s="30">
        <f t="shared" si="13"/>
        <v>0</v>
      </c>
    </row>
    <row r="42" spans="1:18" ht="15" customHeight="1" x14ac:dyDescent="0.25">
      <c r="A42" s="194"/>
      <c r="B42" s="102" t="s">
        <v>85</v>
      </c>
      <c r="C42" s="50">
        <f>VLOOKUP(B42,Table1[],2,FALSE)</f>
        <v>210417</v>
      </c>
      <c r="D42" s="93" t="str">
        <f>VLOOKUP(B42,Table1[],3,FALSE)</f>
        <v>3/1000 ct</v>
      </c>
      <c r="E42" s="50" t="s">
        <v>22</v>
      </c>
      <c r="F42" s="54">
        <f t="shared" si="12"/>
        <v>1.04E-2</v>
      </c>
      <c r="G42" s="56">
        <f>VLOOKUP(B42,Table1[],5,FALSE)</f>
        <v>1000</v>
      </c>
      <c r="H42" s="53">
        <f>VLOOKUP(B42,Table1[],4,FALSE)</f>
        <v>10.4</v>
      </c>
      <c r="I42" s="45">
        <v>40</v>
      </c>
      <c r="J42" s="27"/>
      <c r="K42" s="47"/>
      <c r="L42" s="27"/>
      <c r="M42" s="47"/>
      <c r="N42" s="27"/>
      <c r="O42" s="47"/>
      <c r="P42" s="27"/>
      <c r="Q42" s="29">
        <f t="shared" si="9"/>
        <v>0</v>
      </c>
      <c r="R42" s="30">
        <f t="shared" si="13"/>
        <v>0</v>
      </c>
    </row>
    <row r="43" spans="1:18" ht="15" customHeight="1" x14ac:dyDescent="0.25">
      <c r="A43" s="194"/>
      <c r="B43" s="102" t="s">
        <v>86</v>
      </c>
      <c r="C43" s="50">
        <f>VLOOKUP(B43,Table1[],2,FALSE)</f>
        <v>210447</v>
      </c>
      <c r="D43" s="93" t="str">
        <f>VLOOKUP(B43,Table1[],3,FALSE)</f>
        <v>3/1000 ct</v>
      </c>
      <c r="E43" s="50" t="s">
        <v>22</v>
      </c>
      <c r="F43" s="54">
        <f t="shared" si="12"/>
        <v>6.7400000000000003E-3</v>
      </c>
      <c r="G43" s="56">
        <f>VLOOKUP(B43,Table1[],5,FALSE)</f>
        <v>1000</v>
      </c>
      <c r="H43" s="53">
        <f>VLOOKUP(B43,Table1[],4,FALSE)</f>
        <v>6.74</v>
      </c>
      <c r="I43" s="45">
        <v>40</v>
      </c>
      <c r="J43" s="34"/>
      <c r="K43" s="49"/>
      <c r="L43" s="34"/>
      <c r="M43" s="49"/>
      <c r="N43" s="34"/>
      <c r="O43" s="49"/>
      <c r="P43" s="34"/>
      <c r="Q43" s="29">
        <f t="shared" si="9"/>
        <v>0</v>
      </c>
      <c r="R43" s="30">
        <f t="shared" si="13"/>
        <v>0</v>
      </c>
    </row>
    <row r="44" spans="1:18" ht="15" customHeight="1" x14ac:dyDescent="0.25">
      <c r="A44" s="194"/>
      <c r="B44" s="102" t="s">
        <v>88</v>
      </c>
      <c r="C44" s="50">
        <f>VLOOKUP(B44,Table1[],2,FALSE)</f>
        <v>7038015</v>
      </c>
      <c r="D44" s="93" t="str">
        <f>VLOOKUP(B44,Table1[],3,FALSE)</f>
        <v>100 ct</v>
      </c>
      <c r="E44" s="50" t="s">
        <v>22</v>
      </c>
      <c r="F44" s="54">
        <f t="shared" si="12"/>
        <v>0.45659999999999995</v>
      </c>
      <c r="G44" s="56">
        <f>VLOOKUP(B44,Table1[],5,FALSE)</f>
        <v>100</v>
      </c>
      <c r="H44" s="53">
        <f>VLOOKUP(B44,Table1[],4,FALSE)</f>
        <v>45.66</v>
      </c>
      <c r="I44" s="45">
        <v>6</v>
      </c>
      <c r="J44" s="34"/>
      <c r="K44" s="49"/>
      <c r="L44" s="34"/>
      <c r="M44" s="49"/>
      <c r="N44" s="34"/>
      <c r="O44" s="49"/>
      <c r="P44" s="34"/>
      <c r="Q44" s="29">
        <f t="shared" si="9"/>
        <v>0</v>
      </c>
      <c r="R44" s="30">
        <f t="shared" si="13"/>
        <v>0</v>
      </c>
    </row>
    <row r="45" spans="1:18" ht="15" customHeight="1" thickBot="1" x14ac:dyDescent="0.3">
      <c r="A45" s="194"/>
      <c r="B45" s="102" t="s">
        <v>87</v>
      </c>
      <c r="C45" s="50">
        <f>VLOOKUP(B45,Table1[],2,FALSE)</f>
        <v>2647933</v>
      </c>
      <c r="D45" s="93" t="str">
        <f>VLOOKUP(B45,Table1[],3,FALSE)</f>
        <v>2000 ct</v>
      </c>
      <c r="E45" s="50" t="s">
        <v>22</v>
      </c>
      <c r="F45" s="54">
        <f t="shared" si="12"/>
        <v>9.1599999999999997E-3</v>
      </c>
      <c r="G45" s="56">
        <f>VLOOKUP(B45,Table1[],5,FALSE)</f>
        <v>2000</v>
      </c>
      <c r="H45" s="53">
        <f>VLOOKUP(B45,Table1[],4,FALSE)</f>
        <v>18.32</v>
      </c>
      <c r="I45" s="45">
        <v>20</v>
      </c>
      <c r="J45" s="25"/>
      <c r="K45" s="46"/>
      <c r="L45" s="25"/>
      <c r="M45" s="46"/>
      <c r="N45" s="25"/>
      <c r="O45" s="46"/>
      <c r="P45" s="25"/>
      <c r="Q45" s="29">
        <f t="shared" si="9"/>
        <v>0</v>
      </c>
      <c r="R45" s="30">
        <f t="shared" si="13"/>
        <v>0</v>
      </c>
    </row>
    <row r="46" spans="1:18" ht="15" hidden="1" customHeight="1" thickBot="1" x14ac:dyDescent="0.3">
      <c r="A46" s="194"/>
      <c r="B46" s="102" t="s">
        <v>52</v>
      </c>
      <c r="C46" s="50">
        <f>VLOOKUP(B46,Table1[],2,FALSE)</f>
        <v>4040440</v>
      </c>
      <c r="D46" s="93" t="str">
        <f>VLOOKUP(B46,Table1[],3,FALSE)</f>
        <v>24 ct</v>
      </c>
      <c r="E46" s="50" t="s">
        <v>22</v>
      </c>
      <c r="F46" s="54">
        <f t="shared" si="12"/>
        <v>0.79041666666666666</v>
      </c>
      <c r="G46" s="56">
        <f>VLOOKUP(B46,Table1[],5,FALSE)</f>
        <v>24</v>
      </c>
      <c r="H46" s="53">
        <f>VLOOKUP(B46,Table1[],4,FALSE)</f>
        <v>18.97</v>
      </c>
      <c r="I46" s="45"/>
      <c r="J46" s="25"/>
      <c r="K46" s="46"/>
      <c r="L46" s="25"/>
      <c r="M46" s="46"/>
      <c r="N46" s="25"/>
      <c r="O46" s="46"/>
      <c r="P46" s="25"/>
      <c r="Q46" s="29">
        <f t="shared" si="9"/>
        <v>0</v>
      </c>
      <c r="R46" s="30">
        <f t="shared" si="13"/>
        <v>0</v>
      </c>
    </row>
    <row r="47" spans="1:18" ht="15" customHeight="1" thickBot="1" x14ac:dyDescent="0.3">
      <c r="A47" s="194"/>
      <c r="B47" s="224" t="s">
        <v>89</v>
      </c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9"/>
      <c r="R47" s="38"/>
    </row>
    <row r="48" spans="1:18" ht="15" customHeight="1" x14ac:dyDescent="0.25">
      <c r="A48" s="194"/>
      <c r="B48" s="102" t="s">
        <v>91</v>
      </c>
      <c r="C48" s="50">
        <f>VLOOKUP(B48,Table1[],2,FALSE)</f>
        <v>9523986</v>
      </c>
      <c r="D48" s="93" t="str">
        <f>VLOOKUP(B48,Table1[],3,FALSE)</f>
        <v>96/Sli</v>
      </c>
      <c r="E48" s="50" t="s">
        <v>22</v>
      </c>
      <c r="F48" s="51">
        <f>SUM(H48/G48)</f>
        <v>0.22072916666666667</v>
      </c>
      <c r="G48" s="56">
        <f>VLOOKUP(B48,Table1[],5,FALSE)</f>
        <v>96</v>
      </c>
      <c r="H48" s="53">
        <f>VLOOKUP(B48,Table1[],4,FALSE)</f>
        <v>21.19</v>
      </c>
      <c r="I48" s="16" t="s">
        <v>162</v>
      </c>
      <c r="J48" s="57"/>
      <c r="K48" s="18"/>
      <c r="L48" s="58"/>
      <c r="M48" s="20"/>
      <c r="N48" s="58"/>
      <c r="O48" s="20"/>
      <c r="P48" s="57"/>
      <c r="Q48" s="21">
        <f t="shared" ref="Q48:Q59" si="14">SUM(J48:P48)</f>
        <v>0</v>
      </c>
      <c r="R48" s="22">
        <f t="shared" ref="R48:R59" si="15">SUM(Q48*F48)</f>
        <v>0</v>
      </c>
    </row>
    <row r="49" spans="1:18" ht="15" customHeight="1" x14ac:dyDescent="0.25">
      <c r="A49" s="194"/>
      <c r="B49" s="102" t="s">
        <v>74</v>
      </c>
      <c r="C49" s="50">
        <f>VLOOKUP(B49,Table1[],2,FALSE)</f>
        <v>9523952</v>
      </c>
      <c r="D49" s="93" t="str">
        <f>VLOOKUP(B49,Table1[],3,FALSE)</f>
        <v>96/Sli</v>
      </c>
      <c r="E49" s="50" t="s">
        <v>22</v>
      </c>
      <c r="F49" s="54">
        <f t="shared" ref="F49:F59" si="16">SUM(H49/G49)</f>
        <v>0.22750000000000001</v>
      </c>
      <c r="G49" s="56">
        <f>VLOOKUP(B49,Table1[],5,FALSE)</f>
        <v>96</v>
      </c>
      <c r="H49" s="53">
        <f>VLOOKUP(B49,Table1[],4,FALSE)</f>
        <v>21.84</v>
      </c>
      <c r="I49" s="177" t="s">
        <v>162</v>
      </c>
      <c r="J49" s="59"/>
      <c r="K49" s="26"/>
      <c r="L49" s="60"/>
      <c r="M49" s="28"/>
      <c r="N49" s="60"/>
      <c r="O49" s="28"/>
      <c r="P49" s="59"/>
      <c r="Q49" s="29">
        <f t="shared" si="14"/>
        <v>0</v>
      </c>
      <c r="R49" s="30">
        <f t="shared" si="15"/>
        <v>0</v>
      </c>
    </row>
    <row r="50" spans="1:18" ht="15" hidden="1" customHeight="1" x14ac:dyDescent="0.25">
      <c r="A50" s="194"/>
      <c r="B50" s="102" t="s">
        <v>51</v>
      </c>
      <c r="C50" s="50">
        <f>VLOOKUP(B50,Table1[],2,FALSE)</f>
        <v>4212221</v>
      </c>
      <c r="D50" s="93" t="str">
        <f>VLOOKUP(B50,Table1[],3,FALSE)</f>
        <v>96 ct</v>
      </c>
      <c r="E50" s="50" t="s">
        <v>22</v>
      </c>
      <c r="F50" s="54">
        <f t="shared" si="16"/>
        <v>0.40479166666666666</v>
      </c>
      <c r="G50" s="56">
        <f>VLOOKUP(B50,Table1[],5,FALSE)</f>
        <v>96</v>
      </c>
      <c r="H50" s="53">
        <f>VLOOKUP(B50,Table1[],4,FALSE)</f>
        <v>38.86</v>
      </c>
      <c r="I50" s="24"/>
      <c r="J50" s="59"/>
      <c r="K50" s="26"/>
      <c r="L50" s="60"/>
      <c r="M50" s="28"/>
      <c r="N50" s="60"/>
      <c r="O50" s="28"/>
      <c r="P50" s="59"/>
      <c r="Q50" s="29">
        <f t="shared" si="14"/>
        <v>0</v>
      </c>
      <c r="R50" s="30">
        <f t="shared" si="15"/>
        <v>0</v>
      </c>
    </row>
    <row r="51" spans="1:18" ht="15" hidden="1" customHeight="1" x14ac:dyDescent="0.25">
      <c r="A51" s="194"/>
      <c r="B51" s="102" t="s">
        <v>55</v>
      </c>
      <c r="C51" s="50">
        <f>VLOOKUP(B51,Table1[],2,FALSE)</f>
        <v>4044640</v>
      </c>
      <c r="D51" s="93" t="str">
        <f>VLOOKUP(B51,Table1[],3,FALSE)</f>
        <v>96 ct</v>
      </c>
      <c r="E51" s="50" t="s">
        <v>22</v>
      </c>
      <c r="F51" s="54">
        <f t="shared" si="16"/>
        <v>0.37062499999999998</v>
      </c>
      <c r="G51" s="56">
        <f>VLOOKUP(B51,Table1[],5,FALSE)</f>
        <v>96</v>
      </c>
      <c r="H51" s="53">
        <f>VLOOKUP(B51,Table1[],4,FALSE)</f>
        <v>35.58</v>
      </c>
      <c r="I51" s="24"/>
      <c r="J51" s="59"/>
      <c r="K51" s="26"/>
      <c r="L51" s="60"/>
      <c r="M51" s="28"/>
      <c r="N51" s="60"/>
      <c r="O51" s="28"/>
      <c r="P51" s="59"/>
      <c r="Q51" s="29">
        <f t="shared" si="14"/>
        <v>0</v>
      </c>
      <c r="R51" s="30">
        <f t="shared" si="15"/>
        <v>0</v>
      </c>
    </row>
    <row r="52" spans="1:18" ht="15" customHeight="1" x14ac:dyDescent="0.25">
      <c r="A52" s="194"/>
      <c r="B52" s="102" t="s">
        <v>66</v>
      </c>
      <c r="C52" s="50">
        <f>VLOOKUP(B52,Table1[],2,FALSE)</f>
        <v>4008538</v>
      </c>
      <c r="D52" s="93" t="str">
        <f>VLOOKUP(B52,Table1[],3,FALSE)</f>
        <v>500 ct</v>
      </c>
      <c r="E52" s="50" t="s">
        <v>22</v>
      </c>
      <c r="F52" s="54">
        <f t="shared" si="16"/>
        <v>3.1120000000000002E-2</v>
      </c>
      <c r="G52" s="56">
        <f>VLOOKUP(B52,Table1[],5,FALSE)</f>
        <v>500</v>
      </c>
      <c r="H52" s="53">
        <f>VLOOKUP(B52,Table1[],4,FALSE)</f>
        <v>15.56</v>
      </c>
      <c r="I52" s="24">
        <v>40</v>
      </c>
      <c r="J52" s="59"/>
      <c r="K52" s="26"/>
      <c r="L52" s="60"/>
      <c r="M52" s="28"/>
      <c r="N52" s="60"/>
      <c r="O52" s="28"/>
      <c r="P52" s="59"/>
      <c r="Q52" s="29">
        <f t="shared" si="14"/>
        <v>0</v>
      </c>
      <c r="R52" s="30">
        <f t="shared" si="15"/>
        <v>0</v>
      </c>
    </row>
    <row r="53" spans="1:18" ht="15" hidden="1" customHeight="1" x14ac:dyDescent="0.25">
      <c r="A53" s="194"/>
      <c r="B53" s="102" t="s">
        <v>67</v>
      </c>
      <c r="C53" s="50">
        <f>VLOOKUP(B53,Table1[],2,FALSE)</f>
        <v>4114914</v>
      </c>
      <c r="D53" s="93" t="str">
        <f>VLOOKUP(B53,Table1[],3,FALSE)</f>
        <v>300 ct</v>
      </c>
      <c r="E53" s="50" t="s">
        <v>22</v>
      </c>
      <c r="F53" s="54">
        <f t="shared" si="16"/>
        <v>4.1033333333333338E-2</v>
      </c>
      <c r="G53" s="56">
        <f>VLOOKUP(B53,Table1[],5,FALSE)</f>
        <v>300</v>
      </c>
      <c r="H53" s="53">
        <f>VLOOKUP(B53,Table1[],4,FALSE)</f>
        <v>12.31</v>
      </c>
      <c r="I53" s="24"/>
      <c r="J53" s="59"/>
      <c r="K53" s="26"/>
      <c r="L53" s="60"/>
      <c r="M53" s="28"/>
      <c r="N53" s="60"/>
      <c r="O53" s="28"/>
      <c r="P53" s="59"/>
      <c r="Q53" s="29">
        <f t="shared" si="14"/>
        <v>0</v>
      </c>
      <c r="R53" s="30">
        <f t="shared" si="15"/>
        <v>0</v>
      </c>
    </row>
    <row r="54" spans="1:18" ht="15" hidden="1" customHeight="1" x14ac:dyDescent="0.25">
      <c r="A54" s="194"/>
      <c r="B54" s="101" t="s">
        <v>28</v>
      </c>
      <c r="C54" s="50">
        <f>VLOOKUP(B54,Table1[],2,FALSE)</f>
        <v>1850189</v>
      </c>
      <c r="D54" s="93" t="str">
        <f>VLOOKUP(B54,Table1[],3,FALSE)</f>
        <v>4/30 ct</v>
      </c>
      <c r="E54" s="50" t="s">
        <v>22</v>
      </c>
      <c r="F54" s="54">
        <f t="shared" si="16"/>
        <v>0.23716666666666666</v>
      </c>
      <c r="G54" s="56">
        <f>VLOOKUP(B54,Table1[],5,FALSE)</f>
        <v>120</v>
      </c>
      <c r="H54" s="53">
        <f>VLOOKUP(B54,Table1[],4,FALSE)</f>
        <v>28.46</v>
      </c>
      <c r="I54" s="24"/>
      <c r="J54" s="59"/>
      <c r="K54" s="26"/>
      <c r="L54" s="60"/>
      <c r="M54" s="28"/>
      <c r="N54" s="60"/>
      <c r="O54" s="28"/>
      <c r="P54" s="59"/>
      <c r="Q54" s="29">
        <f t="shared" si="14"/>
        <v>0</v>
      </c>
      <c r="R54" s="30">
        <f t="shared" si="15"/>
        <v>0</v>
      </c>
    </row>
    <row r="55" spans="1:18" ht="15" customHeight="1" x14ac:dyDescent="0.25">
      <c r="A55" s="194"/>
      <c r="B55" s="102" t="s">
        <v>32</v>
      </c>
      <c r="C55" s="50">
        <f>VLOOKUP(B55,Table1[],2,FALSE)</f>
        <v>4307575</v>
      </c>
      <c r="D55" s="93" t="str">
        <f>VLOOKUP(B55,Table1[],3,FALSE)</f>
        <v>200 ct</v>
      </c>
      <c r="E55" s="50" t="s">
        <v>22</v>
      </c>
      <c r="F55" s="54">
        <f t="shared" si="16"/>
        <v>0.10869999999999999</v>
      </c>
      <c r="G55" s="56">
        <f>VLOOKUP(B55,Table1[],5,FALSE)</f>
        <v>200</v>
      </c>
      <c r="H55" s="53">
        <f>VLOOKUP(B55,Table1[],4,FALSE)</f>
        <v>21.74</v>
      </c>
      <c r="I55" s="24">
        <v>40</v>
      </c>
      <c r="J55" s="59"/>
      <c r="K55" s="26"/>
      <c r="L55" s="60"/>
      <c r="M55" s="28"/>
      <c r="N55" s="60"/>
      <c r="O55" s="28"/>
      <c r="P55" s="59"/>
      <c r="Q55" s="29">
        <f t="shared" si="14"/>
        <v>0</v>
      </c>
      <c r="R55" s="30">
        <f t="shared" si="15"/>
        <v>0</v>
      </c>
    </row>
    <row r="56" spans="1:18" ht="15" hidden="1" customHeight="1" x14ac:dyDescent="0.25">
      <c r="A56" s="194"/>
      <c r="B56" s="101" t="s">
        <v>34</v>
      </c>
      <c r="C56" s="50">
        <f>VLOOKUP(B56,Table1[],2,FALSE)</f>
        <v>1739663</v>
      </c>
      <c r="D56" s="93" t="str">
        <f>VLOOKUP(B56,Table1[],3,FALSE)</f>
        <v>6/50 ct</v>
      </c>
      <c r="E56" s="50" t="s">
        <v>22</v>
      </c>
      <c r="F56" s="54">
        <f t="shared" si="16"/>
        <v>0.1641</v>
      </c>
      <c r="G56" s="56">
        <f>VLOOKUP(B56,Table1[],5,FALSE)</f>
        <v>300</v>
      </c>
      <c r="H56" s="53">
        <f>VLOOKUP(B56,Table1[],4,FALSE)</f>
        <v>49.23</v>
      </c>
      <c r="I56" s="24"/>
      <c r="J56" s="59"/>
      <c r="K56" s="26"/>
      <c r="L56" s="60"/>
      <c r="M56" s="28"/>
      <c r="N56" s="60"/>
      <c r="O56" s="28"/>
      <c r="P56" s="59"/>
      <c r="Q56" s="29">
        <f t="shared" si="14"/>
        <v>0</v>
      </c>
      <c r="R56" s="30">
        <f t="shared" si="15"/>
        <v>0</v>
      </c>
    </row>
    <row r="57" spans="1:18" ht="15" hidden="1" customHeight="1" x14ac:dyDescent="0.25">
      <c r="A57" s="194"/>
      <c r="B57" s="102" t="s">
        <v>37</v>
      </c>
      <c r="C57" s="50">
        <f>VLOOKUP(B57,Table1[],2,FALSE)</f>
        <v>1827433</v>
      </c>
      <c r="D57" s="93" t="str">
        <f>VLOOKUP(B57,Table1[],3,FALSE)</f>
        <v>64 ct</v>
      </c>
      <c r="E57" s="50" t="s">
        <v>22</v>
      </c>
      <c r="F57" s="54">
        <f t="shared" si="16"/>
        <v>0.27124999999999999</v>
      </c>
      <c r="G57" s="56">
        <f>VLOOKUP(B57,Table1[],5,FALSE)</f>
        <v>64</v>
      </c>
      <c r="H57" s="53">
        <f>VLOOKUP(B57,Table1[],4,FALSE)</f>
        <v>17.36</v>
      </c>
      <c r="I57" s="24"/>
      <c r="J57" s="59"/>
      <c r="K57" s="26"/>
      <c r="L57" s="60"/>
      <c r="M57" s="28"/>
      <c r="N57" s="60"/>
      <c r="O57" s="28"/>
      <c r="P57" s="59"/>
      <c r="Q57" s="29">
        <f t="shared" si="14"/>
        <v>0</v>
      </c>
      <c r="R57" s="30">
        <f t="shared" si="15"/>
        <v>0</v>
      </c>
    </row>
    <row r="58" spans="1:18" ht="15" customHeight="1" x14ac:dyDescent="0.25">
      <c r="A58" s="194"/>
      <c r="B58" s="102" t="s">
        <v>52</v>
      </c>
      <c r="C58" s="50">
        <f>VLOOKUP(B58,Table1[],2,FALSE)</f>
        <v>4040440</v>
      </c>
      <c r="D58" s="93" t="str">
        <f>VLOOKUP(B58,Table1[],3,FALSE)</f>
        <v>24 ct</v>
      </c>
      <c r="E58" s="50" t="s">
        <v>22</v>
      </c>
      <c r="F58" s="54">
        <f t="shared" si="16"/>
        <v>0.79041666666666666</v>
      </c>
      <c r="G58" s="56">
        <f>VLOOKUP(B58,Table1[],5,FALSE)</f>
        <v>24</v>
      </c>
      <c r="H58" s="53">
        <f>VLOOKUP(B58,Table1[],4,FALSE)</f>
        <v>18.97</v>
      </c>
      <c r="I58" s="32">
        <v>4</v>
      </c>
      <c r="J58" s="61"/>
      <c r="K58" s="33"/>
      <c r="L58" s="62"/>
      <c r="M58" s="35"/>
      <c r="N58" s="62"/>
      <c r="O58" s="35"/>
      <c r="P58" s="61"/>
      <c r="Q58" s="29">
        <f t="shared" si="14"/>
        <v>0</v>
      </c>
      <c r="R58" s="30">
        <f t="shared" si="15"/>
        <v>0</v>
      </c>
    </row>
    <row r="59" spans="1:18" ht="15" customHeight="1" x14ac:dyDescent="0.25">
      <c r="A59" s="194"/>
      <c r="B59" s="102" t="s">
        <v>73</v>
      </c>
      <c r="C59" s="50">
        <f>VLOOKUP(B59,Table1[],2,FALSE)</f>
        <v>4013066</v>
      </c>
      <c r="D59" s="93" t="str">
        <f>VLOOKUP(B59,Table1[],3,FALSE)</f>
        <v>24 ct</v>
      </c>
      <c r="E59" s="50" t="s">
        <v>22</v>
      </c>
      <c r="F59" s="54">
        <f t="shared" si="16"/>
        <v>0.68833333333333335</v>
      </c>
      <c r="G59" s="56">
        <f>VLOOKUP(B59,Table1[],5,FALSE)</f>
        <v>24</v>
      </c>
      <c r="H59" s="53">
        <f>VLOOKUP(B59,Table1[],4,FALSE)</f>
        <v>16.52</v>
      </c>
      <c r="I59" s="32">
        <v>4</v>
      </c>
      <c r="J59" s="61"/>
      <c r="K59" s="33"/>
      <c r="L59" s="62"/>
      <c r="M59" s="35"/>
      <c r="N59" s="62"/>
      <c r="O59" s="35"/>
      <c r="P59" s="61"/>
      <c r="Q59" s="29">
        <f t="shared" si="14"/>
        <v>0</v>
      </c>
      <c r="R59" s="30">
        <f t="shared" si="15"/>
        <v>0</v>
      </c>
    </row>
    <row r="60" spans="1:18" ht="15" hidden="1" customHeight="1" thickBot="1" x14ac:dyDescent="0.3">
      <c r="A60" s="194"/>
      <c r="B60" s="224" t="s">
        <v>90</v>
      </c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81"/>
      <c r="R60" s="82"/>
    </row>
    <row r="61" spans="1:18" ht="15" hidden="1" customHeight="1" thickBot="1" x14ac:dyDescent="0.3">
      <c r="A61" s="211"/>
      <c r="B61" s="103" t="s">
        <v>44</v>
      </c>
      <c r="C61" s="83">
        <f>VLOOKUP(B61,Table1[],2,FALSE)</f>
        <v>2104998</v>
      </c>
      <c r="D61" s="94" t="str">
        <f>VLOOKUP(B61,Table1[],3,FALSE)</f>
        <v>1000 ct</v>
      </c>
      <c r="E61" s="84" t="s">
        <v>22</v>
      </c>
      <c r="F61" s="85">
        <f t="shared" ref="F61" si="17">SUM(H61/G61)</f>
        <v>6.3200000000000001E-3</v>
      </c>
      <c r="G61" s="84">
        <f>VLOOKUP(B61,Table1[],5,FALSE)</f>
        <v>1000</v>
      </c>
      <c r="H61" s="84">
        <f>VLOOKUP(B61,Table1[],4,FALSE)</f>
        <v>6.32</v>
      </c>
      <c r="I61" s="86"/>
      <c r="J61" s="87"/>
      <c r="K61" s="88"/>
      <c r="L61" s="89"/>
      <c r="M61" s="90"/>
      <c r="N61" s="89"/>
      <c r="O61" s="90"/>
      <c r="P61" s="87"/>
      <c r="Q61" s="91">
        <f t="shared" ref="Q61" si="18">SUM(J61:P61)</f>
        <v>0</v>
      </c>
      <c r="R61" s="92">
        <f t="shared" ref="R61" si="19">SUM(Q61*F61)</f>
        <v>0</v>
      </c>
    </row>
    <row r="62" spans="1:18" x14ac:dyDescent="0.25">
      <c r="Q62" s="64">
        <f>SUM(Q7:Q59)</f>
        <v>0</v>
      </c>
      <c r="R62" s="65">
        <f>SUM(R7:R59)</f>
        <v>0</v>
      </c>
    </row>
  </sheetData>
  <sheetProtection algorithmName="SHA-512" hashValue="ZVPnj4lEURlJv/P5DW587Aj+z1GC0cfQldbVH19lx02CgNN1agsvE5jMWmxhd077vTM39y0BjpK3PS7ccucj4Q==" saltValue="ij5SSmKytinFPD8tKxWk0Q==" spinCount="100000" sheet="1" objects="1" scenarios="1"/>
  <protectedRanges>
    <protectedRange sqref="I61:P61 I7:P15 I48:P59 I22:P30 I17:P20 I32:P46" name="Range1"/>
  </protectedRanges>
  <mergeCells count="18">
    <mergeCell ref="B1:O2"/>
    <mergeCell ref="P1:P2"/>
    <mergeCell ref="Q1:Q2"/>
    <mergeCell ref="R1:R2"/>
    <mergeCell ref="I3:I4"/>
    <mergeCell ref="Q3:Q4"/>
    <mergeCell ref="R3:R4"/>
    <mergeCell ref="A3:A61"/>
    <mergeCell ref="B3:B4"/>
    <mergeCell ref="D3:D4"/>
    <mergeCell ref="E3:E4"/>
    <mergeCell ref="F3:F4"/>
    <mergeCell ref="B47:P47"/>
    <mergeCell ref="B60:P60"/>
    <mergeCell ref="B6:P6"/>
    <mergeCell ref="B16:P16"/>
    <mergeCell ref="B21:P21"/>
    <mergeCell ref="B31:P31"/>
  </mergeCells>
  <conditionalFormatting sqref="B29">
    <cfRule type="duplicateValues" dxfId="3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9506-4AA1-4077-B665-0441FB2B9C60}">
  <dimension ref="A1:R62"/>
  <sheetViews>
    <sheetView workbookViewId="0">
      <pane xSplit="9" ySplit="4" topLeftCell="J21" activePane="bottomRight" state="frozen"/>
      <selection pane="topRight" activeCell="J1" sqref="J1"/>
      <selection pane="bottomLeft" activeCell="A5" sqref="A5"/>
      <selection pane="bottomRight" activeCell="Q60" sqref="A60:XFD61"/>
    </sheetView>
  </sheetViews>
  <sheetFormatPr defaultRowHeight="15" x14ac:dyDescent="0.25"/>
  <cols>
    <col min="2" max="2" width="24" style="104" customWidth="1"/>
    <col min="3" max="3" width="14.85546875" hidden="1" customWidth="1"/>
    <col min="4" max="4" width="14.85546875" style="95" hidden="1" customWidth="1"/>
    <col min="5" max="5" width="10" hidden="1" customWidth="1"/>
    <col min="6" max="6" width="10.140625" style="63" hidden="1" customWidth="1"/>
    <col min="7" max="7" width="10.140625" hidden="1" customWidth="1"/>
    <col min="8" max="8" width="9.140625" hidden="1" customWidth="1"/>
    <col min="18" max="18" width="11.7109375" customWidth="1"/>
  </cols>
  <sheetData>
    <row r="1" spans="1:18" ht="15" customHeight="1" x14ac:dyDescent="0.25">
      <c r="A1" s="1"/>
      <c r="B1" s="204" t="s">
        <v>121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26"/>
      <c r="Q1" s="200"/>
      <c r="R1" s="202"/>
    </row>
    <row r="2" spans="1:18" ht="15" customHeight="1" thickBot="1" x14ac:dyDescent="0.3">
      <c r="A2" s="80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27"/>
      <c r="Q2" s="201"/>
      <c r="R2" s="203"/>
    </row>
    <row r="3" spans="1:18" ht="15" customHeight="1" x14ac:dyDescent="0.25">
      <c r="A3" s="193" t="s">
        <v>107</v>
      </c>
      <c r="B3" s="222" t="s">
        <v>0</v>
      </c>
      <c r="C3" s="3" t="s">
        <v>1</v>
      </c>
      <c r="D3" s="214" t="s">
        <v>2</v>
      </c>
      <c r="E3" s="216" t="s">
        <v>3</v>
      </c>
      <c r="F3" s="218" t="s">
        <v>4</v>
      </c>
      <c r="G3" s="4" t="s">
        <v>5</v>
      </c>
      <c r="H3" s="4" t="s">
        <v>5</v>
      </c>
      <c r="I3" s="206" t="s">
        <v>6</v>
      </c>
      <c r="J3" s="5">
        <f>'Cover Sheet'!D5</f>
        <v>44296</v>
      </c>
      <c r="K3" s="5">
        <f t="shared" ref="K3:P3" si="0">J3+1</f>
        <v>44297</v>
      </c>
      <c r="L3" s="5">
        <f t="shared" si="0"/>
        <v>44298</v>
      </c>
      <c r="M3" s="5">
        <f t="shared" si="0"/>
        <v>44299</v>
      </c>
      <c r="N3" s="5">
        <f t="shared" si="0"/>
        <v>44300</v>
      </c>
      <c r="O3" s="5">
        <f t="shared" si="0"/>
        <v>44301</v>
      </c>
      <c r="P3" s="5">
        <f t="shared" si="0"/>
        <v>44302</v>
      </c>
      <c r="Q3" s="228" t="s">
        <v>7</v>
      </c>
      <c r="R3" s="230" t="s">
        <v>8</v>
      </c>
    </row>
    <row r="4" spans="1:18" ht="15" customHeight="1" thickBot="1" x14ac:dyDescent="0.3">
      <c r="A4" s="194"/>
      <c r="B4" s="223"/>
      <c r="C4" s="6" t="s">
        <v>9</v>
      </c>
      <c r="D4" s="215"/>
      <c r="E4" s="217"/>
      <c r="F4" s="219"/>
      <c r="G4" s="7" t="s">
        <v>10</v>
      </c>
      <c r="H4" s="7" t="s">
        <v>11</v>
      </c>
      <c r="I4" s="207"/>
      <c r="J4" s="113" t="str">
        <f>TEXT(J3,"ddd")</f>
        <v>Sat</v>
      </c>
      <c r="K4" s="113" t="str">
        <f t="shared" ref="K4:P4" si="1">TEXT(K3,"ddd")</f>
        <v>Sun</v>
      </c>
      <c r="L4" s="113" t="str">
        <f t="shared" si="1"/>
        <v>Mon</v>
      </c>
      <c r="M4" s="113" t="str">
        <f t="shared" si="1"/>
        <v>Tue</v>
      </c>
      <c r="N4" s="113" t="str">
        <f t="shared" si="1"/>
        <v>Wed</v>
      </c>
      <c r="O4" s="113" t="str">
        <f t="shared" si="1"/>
        <v>Thu</v>
      </c>
      <c r="P4" s="113" t="str">
        <f t="shared" si="1"/>
        <v>Fri</v>
      </c>
      <c r="Q4" s="229"/>
      <c r="R4" s="231"/>
    </row>
    <row r="5" spans="1:18" ht="15" hidden="1" customHeight="1" thickBot="1" x14ac:dyDescent="0.3">
      <c r="A5" s="194"/>
      <c r="B5" s="105"/>
      <c r="C5" s="105"/>
      <c r="D5" s="106"/>
      <c r="E5" s="107"/>
      <c r="F5" s="108"/>
      <c r="G5" s="109"/>
      <c r="H5" s="109"/>
      <c r="I5" s="8"/>
      <c r="J5" s="8"/>
      <c r="K5" s="8"/>
      <c r="L5" s="8"/>
      <c r="M5" s="8"/>
      <c r="N5" s="8"/>
      <c r="O5" s="8"/>
      <c r="P5" s="8"/>
      <c r="Q5" s="110"/>
      <c r="R5" s="111"/>
    </row>
    <row r="6" spans="1:18" ht="15" customHeight="1" thickBot="1" x14ac:dyDescent="0.3">
      <c r="A6" s="194"/>
      <c r="B6" s="209" t="s">
        <v>12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9"/>
      <c r="R6" s="10"/>
    </row>
    <row r="7" spans="1:18" ht="15" customHeight="1" x14ac:dyDescent="0.25">
      <c r="A7" s="194"/>
      <c r="B7" s="96" t="s">
        <v>64</v>
      </c>
      <c r="C7" s="11">
        <f>VLOOKUP(B7,'Data &amp; Table'!A3:G59,2,FALSE)</f>
        <v>5429872</v>
      </c>
      <c r="D7" s="11" t="str">
        <f>VLOOKUP(B7,Table1[],3,FALSE)</f>
        <v>72/4 oz</v>
      </c>
      <c r="E7" s="12" t="s">
        <v>22</v>
      </c>
      <c r="F7" s="13">
        <f t="shared" ref="F7" si="2">SUM(H7/G7)</f>
        <v>0.1497222222222222</v>
      </c>
      <c r="G7" s="14">
        <f>VLOOKUP(B7,Table1[],5,FALSE)</f>
        <v>72</v>
      </c>
      <c r="H7" s="15">
        <f>VLOOKUP(B7,Table1[],4,FALSE)</f>
        <v>10.78</v>
      </c>
      <c r="I7" s="16">
        <v>18</v>
      </c>
      <c r="J7" s="17"/>
      <c r="K7" s="18"/>
      <c r="L7" s="19"/>
      <c r="M7" s="20"/>
      <c r="N7" s="19"/>
      <c r="O7" s="20"/>
      <c r="P7" s="19"/>
      <c r="Q7" s="21">
        <f>SUM(J7:P7)</f>
        <v>0</v>
      </c>
      <c r="R7" s="22">
        <f>SUM(Q7*F7)</f>
        <v>0</v>
      </c>
    </row>
    <row r="8" spans="1:18" ht="15" customHeight="1" x14ac:dyDescent="0.25">
      <c r="A8" s="194"/>
      <c r="B8" s="97" t="s">
        <v>63</v>
      </c>
      <c r="C8" s="11">
        <f>VLOOKUP(B8,'Data &amp; Table'!A4:G60,2,FALSE)</f>
        <v>6777684</v>
      </c>
      <c r="D8" s="11" t="str">
        <f>VLOOKUP(B8,Table1[],3,FALSE)</f>
        <v>72/4 oz</v>
      </c>
      <c r="E8" s="12" t="s">
        <v>22</v>
      </c>
      <c r="F8" s="23">
        <f>SUM(H8/G8)</f>
        <v>0.17486111111111111</v>
      </c>
      <c r="G8" s="14">
        <f>VLOOKUP(B8,Table1[],5,FALSE)</f>
        <v>72</v>
      </c>
      <c r="H8" s="15">
        <f>VLOOKUP(B8,Table1[],4,FALSE)</f>
        <v>12.59</v>
      </c>
      <c r="I8" s="24">
        <v>10</v>
      </c>
      <c r="J8" s="25"/>
      <c r="K8" s="26"/>
      <c r="L8" s="27"/>
      <c r="M8" s="28"/>
      <c r="N8" s="27"/>
      <c r="O8" s="28"/>
      <c r="P8" s="27"/>
      <c r="Q8" s="29">
        <f t="shared" ref="Q8:Q15" si="3">SUM(J8:P8)</f>
        <v>0</v>
      </c>
      <c r="R8" s="30">
        <f t="shared" ref="R8:R15" si="4">SUM(Q8*F8)</f>
        <v>0</v>
      </c>
    </row>
    <row r="9" spans="1:18" ht="15" hidden="1" customHeight="1" x14ac:dyDescent="0.25">
      <c r="A9" s="194"/>
      <c r="B9" s="97" t="s">
        <v>49</v>
      </c>
      <c r="C9" s="11">
        <f>VLOOKUP(B9,'Data &amp; Table'!A5:G61,2,FALSE)</f>
        <v>26051</v>
      </c>
      <c r="D9" s="11" t="str">
        <f>VLOOKUP(B9,Table1[],3,FALSE)</f>
        <v>50 ct</v>
      </c>
      <c r="E9" s="12" t="s">
        <v>22</v>
      </c>
      <c r="F9" s="23">
        <f t="shared" ref="F9:F15" si="5">SUM(H9/G9)</f>
        <v>0.25</v>
      </c>
      <c r="G9" s="14">
        <f>VLOOKUP(B9,Table1[],5,FALSE)</f>
        <v>50</v>
      </c>
      <c r="H9" s="15">
        <f>VLOOKUP(B9,Table1[],4,FALSE)</f>
        <v>12.5</v>
      </c>
      <c r="I9" s="24"/>
      <c r="J9" s="25"/>
      <c r="K9" s="26"/>
      <c r="L9" s="27"/>
      <c r="M9" s="28"/>
      <c r="N9" s="27"/>
      <c r="O9" s="28"/>
      <c r="P9" s="27"/>
      <c r="Q9" s="29">
        <f t="shared" si="3"/>
        <v>0</v>
      </c>
      <c r="R9" s="30">
        <f t="shared" si="4"/>
        <v>0</v>
      </c>
    </row>
    <row r="10" spans="1:18" ht="15" customHeight="1" x14ac:dyDescent="0.25">
      <c r="A10" s="194"/>
      <c r="B10" s="97" t="s">
        <v>71</v>
      </c>
      <c r="C10" s="11">
        <f>VLOOKUP(B10,'Data &amp; Table'!A6:G62,2,FALSE)</f>
        <v>26068</v>
      </c>
      <c r="D10" s="11" t="str">
        <f>VLOOKUP(B10,Table1[],3,FALSE)</f>
        <v>50 ct</v>
      </c>
      <c r="E10" s="12" t="s">
        <v>22</v>
      </c>
      <c r="F10" s="23">
        <f t="shared" si="5"/>
        <v>0.24600000000000002</v>
      </c>
      <c r="G10" s="14">
        <f>VLOOKUP(B10,Table1[],5,FALSE)</f>
        <v>50</v>
      </c>
      <c r="H10" s="15">
        <f>VLOOKUP(B10,Table1[],4,FALSE)</f>
        <v>12.3</v>
      </c>
      <c r="I10" s="24">
        <v>6</v>
      </c>
      <c r="J10" s="25"/>
      <c r="K10" s="26"/>
      <c r="L10" s="27"/>
      <c r="M10" s="28"/>
      <c r="N10" s="27"/>
      <c r="O10" s="28"/>
      <c r="P10" s="27"/>
      <c r="Q10" s="29">
        <f t="shared" si="3"/>
        <v>0</v>
      </c>
      <c r="R10" s="30">
        <f t="shared" si="4"/>
        <v>0</v>
      </c>
    </row>
    <row r="11" spans="1:18" ht="15" customHeight="1" x14ac:dyDescent="0.25">
      <c r="A11" s="194"/>
      <c r="B11" s="97" t="s">
        <v>56</v>
      </c>
      <c r="C11" s="11">
        <f>VLOOKUP(B11,'Data &amp; Table'!A7:G63,2,FALSE)</f>
        <v>3598703</v>
      </c>
      <c r="D11" s="11" t="str">
        <f>VLOOKUP(B11,Table1[],3,FALSE)</f>
        <v>48/8 oz</v>
      </c>
      <c r="E11" s="12" t="s">
        <v>22</v>
      </c>
      <c r="F11" s="23">
        <f t="shared" si="5"/>
        <v>0.26041666666666669</v>
      </c>
      <c r="G11" s="14">
        <f>VLOOKUP(B11,Table1[],5,FALSE)</f>
        <v>48</v>
      </c>
      <c r="H11" s="15">
        <f>VLOOKUP(B11,Table1[],4,FALSE)</f>
        <v>12.5</v>
      </c>
      <c r="I11" s="24">
        <v>10</v>
      </c>
      <c r="J11" s="25"/>
      <c r="K11" s="26"/>
      <c r="L11" s="27"/>
      <c r="M11" s="28"/>
      <c r="N11" s="27"/>
      <c r="O11" s="28"/>
      <c r="P11" s="27"/>
      <c r="Q11" s="29">
        <f t="shared" si="3"/>
        <v>0</v>
      </c>
      <c r="R11" s="30">
        <f t="shared" si="4"/>
        <v>0</v>
      </c>
    </row>
    <row r="12" spans="1:18" ht="15" customHeight="1" x14ac:dyDescent="0.25">
      <c r="A12" s="194"/>
      <c r="B12" s="98" t="s">
        <v>76</v>
      </c>
      <c r="C12" s="11">
        <f>VLOOKUP(B12,'Data &amp; Table'!A8:G64,2,FALSE)</f>
        <v>3598737</v>
      </c>
      <c r="D12" s="11" t="str">
        <f>VLOOKUP(B12,Table1[],3,FALSE)</f>
        <v>48/8 oz</v>
      </c>
      <c r="E12" s="12" t="s">
        <v>22</v>
      </c>
      <c r="F12" s="23">
        <f t="shared" si="5"/>
        <v>0.26041666666666669</v>
      </c>
      <c r="G12" s="14">
        <f>VLOOKUP(B12,Table1[],5,FALSE)</f>
        <v>48</v>
      </c>
      <c r="H12" s="15">
        <f>VLOOKUP(B12,Table1[],4,FALSE)</f>
        <v>12.5</v>
      </c>
      <c r="I12" s="24">
        <v>10</v>
      </c>
      <c r="J12" s="25"/>
      <c r="K12" s="26"/>
      <c r="L12" s="27"/>
      <c r="M12" s="28"/>
      <c r="N12" s="27"/>
      <c r="O12" s="28"/>
      <c r="P12" s="27"/>
      <c r="Q12" s="29">
        <f t="shared" si="3"/>
        <v>0</v>
      </c>
      <c r="R12" s="30">
        <f t="shared" si="4"/>
        <v>0</v>
      </c>
    </row>
    <row r="13" spans="1:18" ht="15" hidden="1" customHeight="1" x14ac:dyDescent="0.25">
      <c r="A13" s="194"/>
      <c r="B13" s="98" t="s">
        <v>58</v>
      </c>
      <c r="C13" s="11">
        <f>VLOOKUP(B13,'Data &amp; Table'!A9:G65,2,FALSE)</f>
        <v>1886316</v>
      </c>
      <c r="D13" s="11" t="str">
        <f>VLOOKUP(B13,Table1[],3,FALSE)</f>
        <v>6/28 ct</v>
      </c>
      <c r="E13" s="12" t="s">
        <v>22</v>
      </c>
      <c r="F13" s="23">
        <f t="shared" si="5"/>
        <v>0.10327380952380953</v>
      </c>
      <c r="G13" s="14">
        <f>VLOOKUP(B13,Table1[],5,FALSE)</f>
        <v>168</v>
      </c>
      <c r="H13" s="15">
        <f>VLOOKUP(B13,Table1[],4,FALSE)</f>
        <v>17.350000000000001</v>
      </c>
      <c r="I13" s="24"/>
      <c r="J13" s="25"/>
      <c r="K13" s="26"/>
      <c r="L13" s="27"/>
      <c r="M13" s="28"/>
      <c r="N13" s="27"/>
      <c r="O13" s="28"/>
      <c r="P13" s="27"/>
      <c r="Q13" s="29">
        <f t="shared" si="3"/>
        <v>0</v>
      </c>
      <c r="R13" s="30">
        <f t="shared" si="4"/>
        <v>0</v>
      </c>
    </row>
    <row r="14" spans="1:18" ht="15" customHeight="1" x14ac:dyDescent="0.25">
      <c r="A14" s="194"/>
      <c r="B14" s="98" t="s">
        <v>59</v>
      </c>
      <c r="C14" s="11">
        <f>VLOOKUP(B14,'Data &amp; Table'!A10:G66,2,FALSE)</f>
        <v>4716920</v>
      </c>
      <c r="D14" s="11" t="str">
        <f>VLOOKUP(B14,Table1[],3,FALSE)</f>
        <v>6/28 ct</v>
      </c>
      <c r="E14" s="12" t="s">
        <v>22</v>
      </c>
      <c r="F14" s="23">
        <f t="shared" si="5"/>
        <v>0.10886904761904762</v>
      </c>
      <c r="G14" s="14">
        <f>VLOOKUP(B14,Table1[],5,FALSE)</f>
        <v>168</v>
      </c>
      <c r="H14" s="15">
        <f>VLOOKUP(B14,Table1[],4,FALSE)</f>
        <v>18.29</v>
      </c>
      <c r="I14" s="24">
        <v>8</v>
      </c>
      <c r="J14" s="25"/>
      <c r="K14" s="26"/>
      <c r="L14" s="27"/>
      <c r="M14" s="28"/>
      <c r="N14" s="27"/>
      <c r="O14" s="28"/>
      <c r="P14" s="27"/>
      <c r="Q14" s="29">
        <f t="shared" si="3"/>
        <v>0</v>
      </c>
      <c r="R14" s="30">
        <f t="shared" si="4"/>
        <v>0</v>
      </c>
    </row>
    <row r="15" spans="1:18" ht="15" customHeight="1" thickBot="1" x14ac:dyDescent="0.3">
      <c r="A15" s="194"/>
      <c r="B15" s="98" t="s">
        <v>72</v>
      </c>
      <c r="C15" s="11">
        <f>VLOOKUP(B15,'Data &amp; Table'!A11:G67,2,FALSE)</f>
        <v>4046330</v>
      </c>
      <c r="D15" s="11" t="str">
        <f>VLOOKUP(B15,Table1[],3,FALSE)</f>
        <v>1000 ct</v>
      </c>
      <c r="E15" s="12" t="s">
        <v>22</v>
      </c>
      <c r="F15" s="23">
        <f t="shared" si="5"/>
        <v>3.8869999999999995E-2</v>
      </c>
      <c r="G15" s="14">
        <f>VLOOKUP(B15,Table1[],5,FALSE)</f>
        <v>1000</v>
      </c>
      <c r="H15" s="15">
        <f>VLOOKUP(B15,Table1[],4,FALSE)</f>
        <v>38.869999999999997</v>
      </c>
      <c r="I15" s="24">
        <v>15</v>
      </c>
      <c r="J15" s="25"/>
      <c r="K15" s="26"/>
      <c r="L15" s="27"/>
      <c r="M15" s="28"/>
      <c r="N15" s="27"/>
      <c r="O15" s="28"/>
      <c r="P15" s="27"/>
      <c r="Q15" s="29">
        <f t="shared" si="3"/>
        <v>0</v>
      </c>
      <c r="R15" s="30">
        <f t="shared" si="4"/>
        <v>0</v>
      </c>
    </row>
    <row r="16" spans="1:18" ht="15" customHeight="1" thickBot="1" x14ac:dyDescent="0.3">
      <c r="A16" s="194"/>
      <c r="B16" s="224" t="s">
        <v>13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9"/>
      <c r="R16" s="38"/>
    </row>
    <row r="17" spans="1:18" ht="15" hidden="1" customHeight="1" x14ac:dyDescent="0.25">
      <c r="A17" s="194"/>
      <c r="B17" s="79" t="s">
        <v>54</v>
      </c>
      <c r="C17" s="39">
        <f>VLOOKUP(B17,'Data &amp; Table'!A3:G59,2,FALSE)</f>
        <v>7913403</v>
      </c>
      <c r="D17" s="11" t="str">
        <f>VLOOKUP(B17,Table1[],3,FALSE)</f>
        <v>8/10 ct</v>
      </c>
      <c r="E17" s="39" t="s">
        <v>22</v>
      </c>
      <c r="F17" s="13">
        <f>SUM(H17/G17)</f>
        <v>6.3312499999999998</v>
      </c>
      <c r="G17" s="40">
        <f>VLOOKUP(B17,Table1[],5,FALSE)</f>
        <v>8</v>
      </c>
      <c r="H17" s="41">
        <f>VLOOKUP(B17,Table1[],4,FALSE)</f>
        <v>50.65</v>
      </c>
      <c r="I17" s="42"/>
      <c r="J17" s="17"/>
      <c r="K17" s="43"/>
      <c r="L17" s="19"/>
      <c r="M17" s="44"/>
      <c r="N17" s="19"/>
      <c r="O17" s="44"/>
      <c r="P17" s="19"/>
      <c r="Q17" s="29">
        <f t="shared" ref="Q17:Q19" si="6">SUM(J17:P17)</f>
        <v>0</v>
      </c>
      <c r="R17" s="22">
        <f t="shared" ref="R17:R20" si="7">SUM(Q17*F17)</f>
        <v>0</v>
      </c>
    </row>
    <row r="18" spans="1:18" ht="15" customHeight="1" thickBot="1" x14ac:dyDescent="0.3">
      <c r="A18" s="194"/>
      <c r="B18" s="79" t="s">
        <v>53</v>
      </c>
      <c r="C18" s="39">
        <f>VLOOKUP(B18,'Data &amp; Table'!A4:G60,2,FALSE)</f>
        <v>7887268</v>
      </c>
      <c r="D18" s="11" t="str">
        <f>VLOOKUP(B18,Table1[],3,FALSE)</f>
        <v>16/10 ct</v>
      </c>
      <c r="E18" s="39" t="s">
        <v>22</v>
      </c>
      <c r="F18" s="23">
        <f t="shared" ref="F18:F20" si="8">SUM(H18/G18)</f>
        <v>5.3875000000000002</v>
      </c>
      <c r="G18" s="40">
        <f>VLOOKUP(B18,Table1[],5,FALSE)</f>
        <v>16</v>
      </c>
      <c r="H18" s="41">
        <f>VLOOKUP(B18,Table1[],4,FALSE)</f>
        <v>86.2</v>
      </c>
      <c r="I18" s="45" t="s">
        <v>163</v>
      </c>
      <c r="J18" s="25"/>
      <c r="K18" s="46"/>
      <c r="L18" s="27"/>
      <c r="M18" s="47"/>
      <c r="N18" s="27"/>
      <c r="O18" s="47"/>
      <c r="P18" s="27"/>
      <c r="Q18" s="29">
        <f t="shared" si="6"/>
        <v>0</v>
      </c>
      <c r="R18" s="30">
        <f t="shared" si="7"/>
        <v>0</v>
      </c>
    </row>
    <row r="19" spans="1:18" ht="15" hidden="1" customHeight="1" x14ac:dyDescent="0.25">
      <c r="A19" s="194"/>
      <c r="B19" s="79" t="s">
        <v>77</v>
      </c>
      <c r="C19" s="39">
        <f>VLOOKUP(B19,'Data &amp; Table'!A5:G61,2,FALSE)</f>
        <v>2216045</v>
      </c>
      <c r="D19" s="11" t="str">
        <f>VLOOKUP(B19,Table1[],3,FALSE)</f>
        <v>2 ct</v>
      </c>
      <c r="E19" s="39" t="s">
        <v>22</v>
      </c>
      <c r="F19" s="23">
        <f t="shared" si="8"/>
        <v>34.340000000000003</v>
      </c>
      <c r="G19" s="40">
        <f>VLOOKUP(B19,Table1[],5,FALSE)</f>
        <v>2</v>
      </c>
      <c r="H19" s="41">
        <f>VLOOKUP(B19,Table1[],4,FALSE)</f>
        <v>68.680000000000007</v>
      </c>
      <c r="I19" s="45"/>
      <c r="J19" s="25"/>
      <c r="K19" s="46"/>
      <c r="L19" s="27"/>
      <c r="M19" s="47"/>
      <c r="N19" s="27"/>
      <c r="O19" s="47"/>
      <c r="P19" s="27"/>
      <c r="Q19" s="29">
        <f t="shared" si="6"/>
        <v>0</v>
      </c>
      <c r="R19" s="30">
        <f t="shared" si="7"/>
        <v>0</v>
      </c>
    </row>
    <row r="20" spans="1:18" ht="15" hidden="1" customHeight="1" thickBot="1" x14ac:dyDescent="0.3">
      <c r="A20" s="194"/>
      <c r="B20" s="79" t="s">
        <v>78</v>
      </c>
      <c r="C20" s="39">
        <f>VLOOKUP(B20,'Data &amp; Table'!A6:G62,2,FALSE)</f>
        <v>2843104</v>
      </c>
      <c r="D20" s="11" t="str">
        <f>VLOOKUP(B20,Table1[],3,FALSE)</f>
        <v>2 ct</v>
      </c>
      <c r="E20" s="39" t="s">
        <v>22</v>
      </c>
      <c r="F20" s="23">
        <f t="shared" si="8"/>
        <v>34.93</v>
      </c>
      <c r="G20" s="40">
        <f>VLOOKUP(B20,Table1[],5,FALSE)</f>
        <v>2</v>
      </c>
      <c r="H20" s="41">
        <f>VLOOKUP(B20,Table1[],4,FALSE)</f>
        <v>69.86</v>
      </c>
      <c r="I20" s="45"/>
      <c r="J20" s="25"/>
      <c r="K20" s="46"/>
      <c r="L20" s="27"/>
      <c r="M20" s="47"/>
      <c r="N20" s="27"/>
      <c r="O20" s="47"/>
      <c r="P20" s="27"/>
      <c r="Q20" s="29">
        <f t="shared" ref="Q20:Q46" si="9">SUM(J20:P20)</f>
        <v>0</v>
      </c>
      <c r="R20" s="30">
        <f t="shared" si="7"/>
        <v>0</v>
      </c>
    </row>
    <row r="21" spans="1:18" ht="15" customHeight="1" thickBot="1" x14ac:dyDescent="0.3">
      <c r="A21" s="194"/>
      <c r="B21" s="224" t="s">
        <v>79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9"/>
      <c r="R21" s="38"/>
    </row>
    <row r="22" spans="1:18" ht="15" customHeight="1" x14ac:dyDescent="0.25">
      <c r="A22" s="194"/>
      <c r="B22" s="99" t="s">
        <v>62</v>
      </c>
      <c r="C22" s="50">
        <f>VLOOKUP(B22,'Data &amp; Table'!A3:G59,2,FALSE)</f>
        <v>7076126</v>
      </c>
      <c r="D22" s="93" t="str">
        <f>VLOOKUP(B22,Table1[],3,FALSE)</f>
        <v>72/4 oz</v>
      </c>
      <c r="E22" s="50" t="s">
        <v>22</v>
      </c>
      <c r="F22" s="51">
        <f>SUM(H22/G22)</f>
        <v>0.28611111111111115</v>
      </c>
      <c r="G22" s="52">
        <f>VLOOKUP(B22,Table1[],5,FALSE)</f>
        <v>72</v>
      </c>
      <c r="H22" s="53">
        <f>VLOOKUP(B22,Table1[],4,FALSE)</f>
        <v>20.6</v>
      </c>
      <c r="I22" s="42">
        <v>4</v>
      </c>
      <c r="J22" s="19"/>
      <c r="K22" s="44"/>
      <c r="L22" s="19"/>
      <c r="M22" s="44"/>
      <c r="N22" s="19"/>
      <c r="O22" s="44"/>
      <c r="P22" s="19"/>
      <c r="Q22" s="21">
        <f t="shared" si="9"/>
        <v>0</v>
      </c>
      <c r="R22" s="22">
        <f t="shared" ref="R22:R30" si="10">SUM(Q22*F22)</f>
        <v>0</v>
      </c>
    </row>
    <row r="23" spans="1:18" ht="15" hidden="1" customHeight="1" x14ac:dyDescent="0.25">
      <c r="A23" s="194"/>
      <c r="B23" s="100" t="s">
        <v>26</v>
      </c>
      <c r="C23" s="50">
        <f>VLOOKUP(B23,'Data &amp; Table'!A4:G60,2,FALSE)</f>
        <v>0</v>
      </c>
      <c r="D23" s="93" t="str">
        <f>VLOOKUP(B23,Table1[],3,FALSE)</f>
        <v>1 ea</v>
      </c>
      <c r="E23" s="50" t="s">
        <v>22</v>
      </c>
      <c r="F23" s="54">
        <f t="shared" ref="F23:F30" si="11">SUM(H23/G23)</f>
        <v>2.31</v>
      </c>
      <c r="G23" s="52">
        <f>VLOOKUP(B23,Table1[],5,FALSE)</f>
        <v>1</v>
      </c>
      <c r="H23" s="53">
        <f>VLOOKUP(B23,Table1[],4,FALSE)</f>
        <v>2.31</v>
      </c>
      <c r="I23" s="45"/>
      <c r="J23" s="27"/>
      <c r="K23" s="47"/>
      <c r="L23" s="27"/>
      <c r="M23" s="47"/>
      <c r="N23" s="27"/>
      <c r="O23" s="47"/>
      <c r="P23" s="27"/>
      <c r="Q23" s="29">
        <f t="shared" si="9"/>
        <v>0</v>
      </c>
      <c r="R23" s="30">
        <f t="shared" si="10"/>
        <v>0</v>
      </c>
    </row>
    <row r="24" spans="1:18" ht="15" customHeight="1" x14ac:dyDescent="0.25">
      <c r="A24" s="194"/>
      <c r="B24" s="97" t="s">
        <v>36</v>
      </c>
      <c r="C24" s="50">
        <f>VLOOKUP(B24,'Data &amp; Table'!A5:G61,2,FALSE)</f>
        <v>3412410</v>
      </c>
      <c r="D24" s="93" t="str">
        <f>VLOOKUP(B24,Table1[],3,FALSE)</f>
        <v>48 ct</v>
      </c>
      <c r="E24" s="50" t="s">
        <v>22</v>
      </c>
      <c r="F24" s="54">
        <f t="shared" si="11"/>
        <v>0.32645833333333335</v>
      </c>
      <c r="G24" s="52">
        <f>VLOOKUP(B24,Table1[],5,FALSE)</f>
        <v>48</v>
      </c>
      <c r="H24" s="53">
        <f>VLOOKUP(B24,Table1[],4,FALSE)</f>
        <v>15.67</v>
      </c>
      <c r="I24" s="45">
        <v>24</v>
      </c>
      <c r="J24" s="27"/>
      <c r="K24" s="47"/>
      <c r="L24" s="27"/>
      <c r="M24" s="47"/>
      <c r="N24" s="27"/>
      <c r="O24" s="47"/>
      <c r="P24" s="27"/>
      <c r="Q24" s="29">
        <f t="shared" si="9"/>
        <v>0</v>
      </c>
      <c r="R24" s="30">
        <f t="shared" si="10"/>
        <v>0</v>
      </c>
    </row>
    <row r="25" spans="1:18" ht="15" hidden="1" customHeight="1" x14ac:dyDescent="0.25">
      <c r="A25" s="194"/>
      <c r="B25" s="101" t="s">
        <v>68</v>
      </c>
      <c r="C25" s="50">
        <f>VLOOKUP(B25,'Data &amp; Table'!A6:G62,2,FALSE)</f>
        <v>6216725</v>
      </c>
      <c r="D25" s="93" t="str">
        <f>VLOOKUP(B25,Table1[],3,FALSE)</f>
        <v>48 ct</v>
      </c>
      <c r="E25" s="50" t="s">
        <v>22</v>
      </c>
      <c r="F25" s="54">
        <f t="shared" si="11"/>
        <v>0.36791666666666667</v>
      </c>
      <c r="G25" s="52">
        <f>VLOOKUP(B25,Table1[],5,FALSE)</f>
        <v>48</v>
      </c>
      <c r="H25" s="53">
        <f>VLOOKUP(B25,Table1[],4,FALSE)</f>
        <v>17.66</v>
      </c>
      <c r="I25" s="45"/>
      <c r="J25" s="27"/>
      <c r="K25" s="47"/>
      <c r="L25" s="27"/>
      <c r="M25" s="47"/>
      <c r="N25" s="27"/>
      <c r="O25" s="47"/>
      <c r="P25" s="27"/>
      <c r="Q25" s="29">
        <f t="shared" si="9"/>
        <v>0</v>
      </c>
      <c r="R25" s="30">
        <f t="shared" si="10"/>
        <v>0</v>
      </c>
    </row>
    <row r="26" spans="1:18" ht="15" hidden="1" customHeight="1" x14ac:dyDescent="0.25">
      <c r="A26" s="194"/>
      <c r="B26" s="101" t="s">
        <v>70</v>
      </c>
      <c r="C26" s="50">
        <f>VLOOKUP(B26,'Data &amp; Table'!A7:G63,2,FALSE)</f>
        <v>6216709</v>
      </c>
      <c r="D26" s="93" t="str">
        <f>VLOOKUP(B26,Table1[],3,FALSE)</f>
        <v>48 ct</v>
      </c>
      <c r="E26" s="50" t="s">
        <v>22</v>
      </c>
      <c r="F26" s="54">
        <f t="shared" si="11"/>
        <v>0.36791666666666667</v>
      </c>
      <c r="G26" s="52">
        <f>VLOOKUP(B26,Table1[],5,FALSE)</f>
        <v>48</v>
      </c>
      <c r="H26" s="53">
        <f>VLOOKUP(B26,Table1[],4,FALSE)</f>
        <v>17.66</v>
      </c>
      <c r="I26" s="45"/>
      <c r="J26" s="27"/>
      <c r="K26" s="47"/>
      <c r="L26" s="27"/>
      <c r="M26" s="47"/>
      <c r="N26" s="27"/>
      <c r="O26" s="47"/>
      <c r="P26" s="27"/>
      <c r="Q26" s="29">
        <f t="shared" si="9"/>
        <v>0</v>
      </c>
      <c r="R26" s="30">
        <f t="shared" si="10"/>
        <v>0</v>
      </c>
    </row>
    <row r="27" spans="1:18" ht="15" hidden="1" customHeight="1" x14ac:dyDescent="0.25">
      <c r="A27" s="194"/>
      <c r="B27" s="101" t="s">
        <v>69</v>
      </c>
      <c r="C27" s="50">
        <f>VLOOKUP(B27,'Data &amp; Table'!A8:G64,2,FALSE)</f>
        <v>0</v>
      </c>
      <c r="D27" s="93">
        <f>VLOOKUP(B27,Table1[],3,FALSE)</f>
        <v>0</v>
      </c>
      <c r="E27" s="50" t="s">
        <v>22</v>
      </c>
      <c r="F27" s="54">
        <f t="shared" si="11"/>
        <v>0.19</v>
      </c>
      <c r="G27" s="52">
        <f>VLOOKUP(B27,Table1[],5,FALSE)</f>
        <v>1</v>
      </c>
      <c r="H27" s="53">
        <f>VLOOKUP(B27,Table1[],4,FALSE)</f>
        <v>0.19</v>
      </c>
      <c r="I27" s="45"/>
      <c r="J27" s="27"/>
      <c r="K27" s="47"/>
      <c r="L27" s="27"/>
      <c r="M27" s="47"/>
      <c r="N27" s="27"/>
      <c r="O27" s="47"/>
      <c r="P27" s="27"/>
      <c r="Q27" s="29">
        <f t="shared" si="9"/>
        <v>0</v>
      </c>
      <c r="R27" s="30">
        <f t="shared" si="10"/>
        <v>0</v>
      </c>
    </row>
    <row r="28" spans="1:18" ht="15" customHeight="1" x14ac:dyDescent="0.25">
      <c r="A28" s="194"/>
      <c r="B28" s="102" t="s">
        <v>43</v>
      </c>
      <c r="C28" s="50">
        <f>VLOOKUP(B28,'Data &amp; Table'!A9:G65,2,FALSE)</f>
        <v>1666163</v>
      </c>
      <c r="D28" s="93" t="str">
        <f>VLOOKUP(B28,Table1[],3,FALSE)</f>
        <v>48 ct</v>
      </c>
      <c r="E28" s="50" t="s">
        <v>22</v>
      </c>
      <c r="F28" s="54">
        <f t="shared" si="11"/>
        <v>0.31708333333333333</v>
      </c>
      <c r="G28" s="52">
        <f>VLOOKUP(B28,Table1[],5,FALSE)</f>
        <v>48</v>
      </c>
      <c r="H28" s="53">
        <f>VLOOKUP(B28,Table1[],4,FALSE)</f>
        <v>15.22</v>
      </c>
      <c r="I28" s="45">
        <v>24</v>
      </c>
      <c r="J28" s="27"/>
      <c r="K28" s="47"/>
      <c r="L28" s="27"/>
      <c r="M28" s="47"/>
      <c r="N28" s="27"/>
      <c r="O28" s="47"/>
      <c r="P28" s="27"/>
      <c r="Q28" s="29">
        <f t="shared" si="9"/>
        <v>0</v>
      </c>
      <c r="R28" s="30">
        <f t="shared" si="10"/>
        <v>0</v>
      </c>
    </row>
    <row r="29" spans="1:18" ht="15" hidden="1" customHeight="1" x14ac:dyDescent="0.25">
      <c r="A29" s="194"/>
      <c r="B29" s="101" t="s">
        <v>47</v>
      </c>
      <c r="C29" s="50">
        <f>VLOOKUP(B29,'Data &amp; Table'!A10:G66,2,FALSE)</f>
        <v>0</v>
      </c>
      <c r="D29" s="93">
        <f>VLOOKUP(B29,Table1[],3,FALSE)</f>
        <v>0</v>
      </c>
      <c r="E29" s="50" t="s">
        <v>22</v>
      </c>
      <c r="F29" s="54">
        <f t="shared" si="11"/>
        <v>0.8</v>
      </c>
      <c r="G29" s="52">
        <f>VLOOKUP(B29,Table1[],5,FALSE)</f>
        <v>1</v>
      </c>
      <c r="H29" s="53">
        <f>VLOOKUP(B29,Table1[],4,FALSE)</f>
        <v>0.8</v>
      </c>
      <c r="I29" s="45"/>
      <c r="J29" s="27"/>
      <c r="K29" s="47"/>
      <c r="L29" s="27"/>
      <c r="M29" s="47"/>
      <c r="N29" s="27"/>
      <c r="O29" s="47"/>
      <c r="P29" s="27"/>
      <c r="Q29" s="29">
        <f t="shared" si="9"/>
        <v>0</v>
      </c>
      <c r="R29" s="30">
        <f t="shared" si="10"/>
        <v>0</v>
      </c>
    </row>
    <row r="30" spans="1:18" ht="15" customHeight="1" thickBot="1" x14ac:dyDescent="0.3">
      <c r="A30" s="194"/>
      <c r="B30" s="102" t="s">
        <v>48</v>
      </c>
      <c r="C30" s="50">
        <f>VLOOKUP(B30,'Data &amp; Table'!A11:G67,2,FALSE)</f>
        <v>8759060</v>
      </c>
      <c r="D30" s="93" t="str">
        <f>VLOOKUP(B30,Table1[],3,FALSE)</f>
        <v>48 ct</v>
      </c>
      <c r="E30" s="50" t="s">
        <v>22</v>
      </c>
      <c r="F30" s="54">
        <f t="shared" si="11"/>
        <v>0.30437500000000001</v>
      </c>
      <c r="G30" s="52">
        <f>VLOOKUP(B30,Table1[],5,FALSE)</f>
        <v>48</v>
      </c>
      <c r="H30" s="53">
        <f>VLOOKUP(B30,Table1[],4,FALSE)</f>
        <v>14.61</v>
      </c>
      <c r="I30" s="45">
        <v>2</v>
      </c>
      <c r="J30" s="27"/>
      <c r="K30" s="47"/>
      <c r="L30" s="27"/>
      <c r="M30" s="47"/>
      <c r="N30" s="27"/>
      <c r="O30" s="47"/>
      <c r="P30" s="27"/>
      <c r="Q30" s="29">
        <f t="shared" si="9"/>
        <v>0</v>
      </c>
      <c r="R30" s="30">
        <f t="shared" si="10"/>
        <v>0</v>
      </c>
    </row>
    <row r="31" spans="1:18" ht="15" customHeight="1" thickBot="1" x14ac:dyDescent="0.3">
      <c r="A31" s="194"/>
      <c r="B31" s="224" t="s">
        <v>14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9"/>
      <c r="R31" s="38"/>
    </row>
    <row r="32" spans="1:18" ht="15" customHeight="1" x14ac:dyDescent="0.25">
      <c r="A32" s="194"/>
      <c r="B32" s="102" t="s">
        <v>75</v>
      </c>
      <c r="C32" s="50">
        <f>VLOOKUP(B32,Table1[],2,FALSE)</f>
        <v>8328668</v>
      </c>
      <c r="D32" s="93" t="str">
        <f>VLOOKUP(B32,Table1[],3,FALSE)</f>
        <v>384 ct</v>
      </c>
      <c r="E32" s="50" t="s">
        <v>22</v>
      </c>
      <c r="F32" s="51">
        <f>SUM(H32/G32)</f>
        <v>3.3385416666666667E-2</v>
      </c>
      <c r="G32" s="56">
        <f>VLOOKUP(B32,Table1[],5,FALSE)</f>
        <v>384</v>
      </c>
      <c r="H32" s="53">
        <f>VLOOKUP(B32,Table1[],4,FALSE)</f>
        <v>12.82</v>
      </c>
      <c r="I32" s="42">
        <v>20</v>
      </c>
      <c r="J32" s="19"/>
      <c r="K32" s="44"/>
      <c r="L32" s="19"/>
      <c r="M32" s="44"/>
      <c r="N32" s="19"/>
      <c r="O32" s="44"/>
      <c r="P32" s="19"/>
      <c r="Q32" s="21">
        <f t="shared" si="9"/>
        <v>0</v>
      </c>
      <c r="R32" s="22">
        <f>SUM(Q32*F32)</f>
        <v>0</v>
      </c>
    </row>
    <row r="33" spans="1:18" ht="15" hidden="1" customHeight="1" x14ac:dyDescent="0.25">
      <c r="A33" s="194"/>
      <c r="B33" s="102" t="s">
        <v>65</v>
      </c>
      <c r="C33" s="50">
        <f>VLOOKUP(B33,Table1[],2,FALSE)</f>
        <v>4053468</v>
      </c>
      <c r="D33" s="93" t="str">
        <f>VLOOKUP(B33,Table1[],3,FALSE)</f>
        <v>20/50 ct</v>
      </c>
      <c r="E33" s="50" t="s">
        <v>22</v>
      </c>
      <c r="F33" s="54">
        <f t="shared" ref="F33:F46" si="12">SUM(H33/G33)</f>
        <v>4.0600000000000004E-2</v>
      </c>
      <c r="G33" s="56">
        <f>VLOOKUP(B33,Table1[],5,FALSE)</f>
        <v>1000</v>
      </c>
      <c r="H33" s="53">
        <f>VLOOKUP(B33,Table1[],4,FALSE)</f>
        <v>40.6</v>
      </c>
      <c r="I33" s="45"/>
      <c r="J33" s="27"/>
      <c r="K33" s="47"/>
      <c r="L33" s="27"/>
      <c r="M33" s="47"/>
      <c r="N33" s="27"/>
      <c r="O33" s="47"/>
      <c r="P33" s="27"/>
      <c r="Q33" s="29">
        <f t="shared" si="9"/>
        <v>0</v>
      </c>
      <c r="R33" s="30">
        <f t="shared" ref="R33:R46" si="13">SUM(Q33*F33)</f>
        <v>0</v>
      </c>
    </row>
    <row r="34" spans="1:18" ht="15" customHeight="1" x14ac:dyDescent="0.25">
      <c r="A34" s="194"/>
      <c r="B34" s="102" t="s">
        <v>50</v>
      </c>
      <c r="C34" s="50">
        <f>VLOOKUP(B34,Table1[],2,FALSE)</f>
        <v>4695292</v>
      </c>
      <c r="D34" s="93" t="str">
        <f>VLOOKUP(B34,Table1[],3,FALSE)</f>
        <v>6/50 ct</v>
      </c>
      <c r="E34" s="50" t="s">
        <v>22</v>
      </c>
      <c r="F34" s="54">
        <f t="shared" si="12"/>
        <v>9.5966666666666658E-2</v>
      </c>
      <c r="G34" s="56">
        <f>VLOOKUP(B34,Table1[],5,FALSE)</f>
        <v>300</v>
      </c>
      <c r="H34" s="53">
        <f>VLOOKUP(B34,Table1[],4,FALSE)</f>
        <v>28.79</v>
      </c>
      <c r="I34" s="45">
        <v>2</v>
      </c>
      <c r="J34" s="27"/>
      <c r="K34" s="47"/>
      <c r="L34" s="27"/>
      <c r="M34" s="47"/>
      <c r="N34" s="27"/>
      <c r="O34" s="47"/>
      <c r="P34" s="27"/>
      <c r="Q34" s="29">
        <f t="shared" si="9"/>
        <v>0</v>
      </c>
      <c r="R34" s="30">
        <f t="shared" si="13"/>
        <v>0</v>
      </c>
    </row>
    <row r="35" spans="1:18" ht="15" customHeight="1" x14ac:dyDescent="0.25">
      <c r="A35" s="194"/>
      <c r="B35" s="102" t="s">
        <v>60</v>
      </c>
      <c r="C35" s="50">
        <f>VLOOKUP(B35,Table1[],2,FALSE)</f>
        <v>6937445</v>
      </c>
      <c r="D35" s="93" t="str">
        <f>VLOOKUP(B35,Table1[],3,FALSE)</f>
        <v>200 ct</v>
      </c>
      <c r="E35" s="50" t="s">
        <v>22</v>
      </c>
      <c r="F35" s="54">
        <f t="shared" si="12"/>
        <v>7.4400000000000008E-2</v>
      </c>
      <c r="G35" s="56">
        <f>VLOOKUP(B35,Table1[],5,FALSE)</f>
        <v>200</v>
      </c>
      <c r="H35" s="53">
        <f>VLOOKUP(B35,Table1[],4,FALSE)</f>
        <v>14.88</v>
      </c>
      <c r="I35" s="45">
        <v>20</v>
      </c>
      <c r="J35" s="27"/>
      <c r="K35" s="47"/>
      <c r="L35" s="27"/>
      <c r="M35" s="47"/>
      <c r="N35" s="27"/>
      <c r="O35" s="47"/>
      <c r="P35" s="27"/>
      <c r="Q35" s="29">
        <f t="shared" si="9"/>
        <v>0</v>
      </c>
      <c r="R35" s="30">
        <f t="shared" si="13"/>
        <v>0</v>
      </c>
    </row>
    <row r="36" spans="1:18" ht="15" customHeight="1" x14ac:dyDescent="0.25">
      <c r="A36" s="194"/>
      <c r="B36" s="102" t="s">
        <v>61</v>
      </c>
      <c r="C36" s="50">
        <f>VLOOKUP(B36,Table1[],2,FALSE)</f>
        <v>4136768</v>
      </c>
      <c r="D36" s="93" t="str">
        <f>VLOOKUP(B36,Table1[],3,FALSE)</f>
        <v>1000 ct</v>
      </c>
      <c r="E36" s="50" t="s">
        <v>22</v>
      </c>
      <c r="F36" s="54">
        <f t="shared" si="12"/>
        <v>2.3809999999999998E-2</v>
      </c>
      <c r="G36" s="56">
        <f>VLOOKUP(B36,Table1[],5,FALSE)</f>
        <v>1000</v>
      </c>
      <c r="H36" s="53">
        <f>VLOOKUP(B36,Table1[],4,FALSE)</f>
        <v>23.81</v>
      </c>
      <c r="I36" s="45">
        <v>8</v>
      </c>
      <c r="J36" s="27"/>
      <c r="K36" s="47"/>
      <c r="L36" s="27"/>
      <c r="M36" s="47"/>
      <c r="N36" s="27"/>
      <c r="O36" s="47"/>
      <c r="P36" s="27"/>
      <c r="Q36" s="29">
        <f t="shared" si="9"/>
        <v>0</v>
      </c>
      <c r="R36" s="30">
        <f t="shared" si="13"/>
        <v>0</v>
      </c>
    </row>
    <row r="37" spans="1:18" ht="15" customHeight="1" x14ac:dyDescent="0.25">
      <c r="A37" s="194"/>
      <c r="B37" s="102" t="s">
        <v>80</v>
      </c>
      <c r="C37" s="50">
        <f>VLOOKUP(B37,Table1[],2,FALSE)</f>
        <v>7087133</v>
      </c>
      <c r="D37" s="93" t="str">
        <f>VLOOKUP(B37,Table1[],3,FALSE)</f>
        <v>200 ct</v>
      </c>
      <c r="E37" s="50" t="s">
        <v>22</v>
      </c>
      <c r="F37" s="54">
        <f t="shared" si="12"/>
        <v>0.17019999999999999</v>
      </c>
      <c r="G37" s="56">
        <f>VLOOKUP(B37,Table1[],5,FALSE)</f>
        <v>200</v>
      </c>
      <c r="H37" s="53">
        <f>VLOOKUP(B37,Table1[],4,FALSE)</f>
        <v>34.04</v>
      </c>
      <c r="I37" s="45">
        <v>12</v>
      </c>
      <c r="J37" s="27"/>
      <c r="K37" s="47"/>
      <c r="L37" s="27"/>
      <c r="M37" s="47"/>
      <c r="N37" s="27"/>
      <c r="O37" s="47"/>
      <c r="P37" s="27"/>
      <c r="Q37" s="29">
        <f t="shared" si="9"/>
        <v>0</v>
      </c>
      <c r="R37" s="30">
        <f t="shared" si="13"/>
        <v>0</v>
      </c>
    </row>
    <row r="38" spans="1:18" ht="15" customHeight="1" x14ac:dyDescent="0.25">
      <c r="A38" s="194"/>
      <c r="B38" s="102" t="s">
        <v>81</v>
      </c>
      <c r="C38" s="50">
        <f>VLOOKUP(B38,Table1[],2,FALSE)</f>
        <v>4879710</v>
      </c>
      <c r="D38" s="93" t="str">
        <f>VLOOKUP(B38,Table1[],3,FALSE)</f>
        <v>2000 ct</v>
      </c>
      <c r="E38" s="50" t="s">
        <v>22</v>
      </c>
      <c r="F38" s="54">
        <f t="shared" si="12"/>
        <v>6.13E-3</v>
      </c>
      <c r="G38" s="56">
        <f>VLOOKUP(B38,Table1[],5,FALSE)</f>
        <v>2000</v>
      </c>
      <c r="H38" s="53">
        <f>VLOOKUP(B38,Table1[],4,FALSE)</f>
        <v>12.26</v>
      </c>
      <c r="I38" s="45">
        <v>20</v>
      </c>
      <c r="J38" s="27"/>
      <c r="K38" s="47"/>
      <c r="L38" s="27"/>
      <c r="M38" s="47"/>
      <c r="N38" s="27"/>
      <c r="O38" s="47"/>
      <c r="P38" s="27"/>
      <c r="Q38" s="29">
        <f t="shared" si="9"/>
        <v>0</v>
      </c>
      <c r="R38" s="30">
        <f t="shared" si="13"/>
        <v>0</v>
      </c>
    </row>
    <row r="39" spans="1:18" ht="15" hidden="1" customHeight="1" x14ac:dyDescent="0.25">
      <c r="A39" s="194"/>
      <c r="B39" s="102" t="s">
        <v>82</v>
      </c>
      <c r="C39" s="50">
        <f>VLOOKUP(B39,Table1[],2,FALSE)</f>
        <v>6735138</v>
      </c>
      <c r="D39" s="93" t="str">
        <f>VLOOKUP(B39,Table1[],3,FALSE)</f>
        <v>200 ct</v>
      </c>
      <c r="E39" s="50" t="s">
        <v>22</v>
      </c>
      <c r="F39" s="54">
        <f t="shared" si="12"/>
        <v>6.9749999999999993E-2</v>
      </c>
      <c r="G39" s="56">
        <f>VLOOKUP(B39,Table1[],5,FALSE)</f>
        <v>200</v>
      </c>
      <c r="H39" s="53">
        <f>VLOOKUP(B39,Table1[],4,FALSE)</f>
        <v>13.95</v>
      </c>
      <c r="I39" s="45"/>
      <c r="J39" s="27"/>
      <c r="K39" s="47"/>
      <c r="L39" s="27"/>
      <c r="M39" s="47"/>
      <c r="N39" s="27"/>
      <c r="O39" s="47"/>
      <c r="P39" s="27"/>
      <c r="Q39" s="29">
        <f t="shared" si="9"/>
        <v>0</v>
      </c>
      <c r="R39" s="30">
        <f t="shared" si="13"/>
        <v>0</v>
      </c>
    </row>
    <row r="40" spans="1:18" ht="15" customHeight="1" x14ac:dyDescent="0.25">
      <c r="A40" s="194"/>
      <c r="B40" s="102" t="s">
        <v>83</v>
      </c>
      <c r="C40" s="50">
        <f>VLOOKUP(B40,Table1[],2,FALSE)</f>
        <v>6631347</v>
      </c>
      <c r="D40" s="93" t="str">
        <f>VLOOKUP(B40,Table1[],3,FALSE)</f>
        <v>600 ct</v>
      </c>
      <c r="E40" s="50" t="s">
        <v>22</v>
      </c>
      <c r="F40" s="54">
        <f t="shared" si="12"/>
        <v>3.3849999999999998E-2</v>
      </c>
      <c r="G40" s="56">
        <f>VLOOKUP(B40,Table1[],5,FALSE)</f>
        <v>600</v>
      </c>
      <c r="H40" s="53">
        <f>VLOOKUP(B40,Table1[],4,FALSE)</f>
        <v>20.309999999999999</v>
      </c>
      <c r="I40" s="45">
        <v>20</v>
      </c>
      <c r="J40" s="27"/>
      <c r="K40" s="47"/>
      <c r="L40" s="27"/>
      <c r="M40" s="47"/>
      <c r="N40" s="27"/>
      <c r="O40" s="47"/>
      <c r="P40" s="27"/>
      <c r="Q40" s="29">
        <f t="shared" si="9"/>
        <v>0</v>
      </c>
      <c r="R40" s="30">
        <f t="shared" si="13"/>
        <v>0</v>
      </c>
    </row>
    <row r="41" spans="1:18" ht="15" customHeight="1" x14ac:dyDescent="0.25">
      <c r="A41" s="194"/>
      <c r="B41" s="102" t="s">
        <v>84</v>
      </c>
      <c r="C41" s="50">
        <f>VLOOKUP(B41,Table1[],2,FALSE)</f>
        <v>4394417</v>
      </c>
      <c r="D41" s="93" t="str">
        <f>VLOOKUP(B41,Table1[],3,FALSE)</f>
        <v>500 ct</v>
      </c>
      <c r="E41" s="50" t="s">
        <v>22</v>
      </c>
      <c r="F41" s="54">
        <f t="shared" si="12"/>
        <v>1.8460000000000001E-2</v>
      </c>
      <c r="G41" s="56">
        <f>VLOOKUP(B41,Table1[],5,FALSE)</f>
        <v>500</v>
      </c>
      <c r="H41" s="53">
        <f>VLOOKUP(B41,Table1[],4,FALSE)</f>
        <v>9.23</v>
      </c>
      <c r="I41" s="45">
        <v>16</v>
      </c>
      <c r="J41" s="27"/>
      <c r="K41" s="47"/>
      <c r="L41" s="27"/>
      <c r="M41" s="47"/>
      <c r="N41" s="27"/>
      <c r="O41" s="47"/>
      <c r="P41" s="27"/>
      <c r="Q41" s="29">
        <f t="shared" si="9"/>
        <v>0</v>
      </c>
      <c r="R41" s="30">
        <f t="shared" si="13"/>
        <v>0</v>
      </c>
    </row>
    <row r="42" spans="1:18" ht="15" customHeight="1" x14ac:dyDescent="0.25">
      <c r="A42" s="194"/>
      <c r="B42" s="102" t="s">
        <v>85</v>
      </c>
      <c r="C42" s="50">
        <f>VLOOKUP(B42,Table1[],2,FALSE)</f>
        <v>210417</v>
      </c>
      <c r="D42" s="93" t="str">
        <f>VLOOKUP(B42,Table1[],3,FALSE)</f>
        <v>3/1000 ct</v>
      </c>
      <c r="E42" s="50" t="s">
        <v>22</v>
      </c>
      <c r="F42" s="54">
        <f t="shared" si="12"/>
        <v>1.04E-2</v>
      </c>
      <c r="G42" s="56">
        <f>VLOOKUP(B42,Table1[],5,FALSE)</f>
        <v>1000</v>
      </c>
      <c r="H42" s="53">
        <f>VLOOKUP(B42,Table1[],4,FALSE)</f>
        <v>10.4</v>
      </c>
      <c r="I42" s="45">
        <v>40</v>
      </c>
      <c r="J42" s="27"/>
      <c r="K42" s="47"/>
      <c r="L42" s="27"/>
      <c r="M42" s="47"/>
      <c r="N42" s="27"/>
      <c r="O42" s="47"/>
      <c r="P42" s="27"/>
      <c r="Q42" s="29">
        <f t="shared" si="9"/>
        <v>0</v>
      </c>
      <c r="R42" s="30">
        <f t="shared" si="13"/>
        <v>0</v>
      </c>
    </row>
    <row r="43" spans="1:18" ht="15" customHeight="1" x14ac:dyDescent="0.25">
      <c r="A43" s="194"/>
      <c r="B43" s="102" t="s">
        <v>86</v>
      </c>
      <c r="C43" s="50">
        <f>VLOOKUP(B43,Table1[],2,FALSE)</f>
        <v>210447</v>
      </c>
      <c r="D43" s="93" t="str">
        <f>VLOOKUP(B43,Table1[],3,FALSE)</f>
        <v>3/1000 ct</v>
      </c>
      <c r="E43" s="50" t="s">
        <v>22</v>
      </c>
      <c r="F43" s="54">
        <f t="shared" si="12"/>
        <v>6.7400000000000003E-3</v>
      </c>
      <c r="G43" s="56">
        <f>VLOOKUP(B43,Table1[],5,FALSE)</f>
        <v>1000</v>
      </c>
      <c r="H43" s="53">
        <f>VLOOKUP(B43,Table1[],4,FALSE)</f>
        <v>6.74</v>
      </c>
      <c r="I43" s="45">
        <v>40</v>
      </c>
      <c r="J43" s="34"/>
      <c r="K43" s="49"/>
      <c r="L43" s="34"/>
      <c r="M43" s="49"/>
      <c r="N43" s="34"/>
      <c r="O43" s="49"/>
      <c r="P43" s="34"/>
      <c r="Q43" s="29">
        <f t="shared" si="9"/>
        <v>0</v>
      </c>
      <c r="R43" s="30">
        <f t="shared" si="13"/>
        <v>0</v>
      </c>
    </row>
    <row r="44" spans="1:18" ht="15" customHeight="1" x14ac:dyDescent="0.25">
      <c r="A44" s="194"/>
      <c r="B44" s="102" t="s">
        <v>88</v>
      </c>
      <c r="C44" s="50">
        <f>VLOOKUP(B44,Table1[],2,FALSE)</f>
        <v>7038015</v>
      </c>
      <c r="D44" s="93" t="str">
        <f>VLOOKUP(B44,Table1[],3,FALSE)</f>
        <v>100 ct</v>
      </c>
      <c r="E44" s="50" t="s">
        <v>22</v>
      </c>
      <c r="F44" s="54">
        <f t="shared" si="12"/>
        <v>0.45659999999999995</v>
      </c>
      <c r="G44" s="56">
        <f>VLOOKUP(B44,Table1[],5,FALSE)</f>
        <v>100</v>
      </c>
      <c r="H44" s="53">
        <f>VLOOKUP(B44,Table1[],4,FALSE)</f>
        <v>45.66</v>
      </c>
      <c r="I44" s="45">
        <v>6</v>
      </c>
      <c r="J44" s="34"/>
      <c r="K44" s="49"/>
      <c r="L44" s="34"/>
      <c r="M44" s="49"/>
      <c r="N44" s="34"/>
      <c r="O44" s="49"/>
      <c r="P44" s="34"/>
      <c r="Q44" s="29">
        <f t="shared" si="9"/>
        <v>0</v>
      </c>
      <c r="R44" s="30">
        <f t="shared" si="13"/>
        <v>0</v>
      </c>
    </row>
    <row r="45" spans="1:18" ht="15" customHeight="1" thickBot="1" x14ac:dyDescent="0.3">
      <c r="A45" s="194"/>
      <c r="B45" s="102" t="s">
        <v>87</v>
      </c>
      <c r="C45" s="50">
        <f>VLOOKUP(B45,Table1[],2,FALSE)</f>
        <v>2647933</v>
      </c>
      <c r="D45" s="93" t="str">
        <f>VLOOKUP(B45,Table1[],3,FALSE)</f>
        <v>2000 ct</v>
      </c>
      <c r="E45" s="50" t="s">
        <v>22</v>
      </c>
      <c r="F45" s="54">
        <f t="shared" si="12"/>
        <v>9.1599999999999997E-3</v>
      </c>
      <c r="G45" s="56">
        <f>VLOOKUP(B45,Table1[],5,FALSE)</f>
        <v>2000</v>
      </c>
      <c r="H45" s="53">
        <f>VLOOKUP(B45,Table1[],4,FALSE)</f>
        <v>18.32</v>
      </c>
      <c r="I45" s="45">
        <v>20</v>
      </c>
      <c r="J45" s="25"/>
      <c r="K45" s="46"/>
      <c r="L45" s="25"/>
      <c r="M45" s="46"/>
      <c r="N45" s="25"/>
      <c r="O45" s="46"/>
      <c r="P45" s="25"/>
      <c r="Q45" s="29">
        <f t="shared" si="9"/>
        <v>0</v>
      </c>
      <c r="R45" s="30">
        <f t="shared" si="13"/>
        <v>0</v>
      </c>
    </row>
    <row r="46" spans="1:18" ht="15" hidden="1" customHeight="1" thickBot="1" x14ac:dyDescent="0.3">
      <c r="A46" s="194"/>
      <c r="B46" s="102" t="s">
        <v>52</v>
      </c>
      <c r="C46" s="50">
        <f>VLOOKUP(B46,Table1[],2,FALSE)</f>
        <v>4040440</v>
      </c>
      <c r="D46" s="93" t="str">
        <f>VLOOKUP(B46,Table1[],3,FALSE)</f>
        <v>24 ct</v>
      </c>
      <c r="E46" s="50" t="s">
        <v>22</v>
      </c>
      <c r="F46" s="54">
        <f t="shared" si="12"/>
        <v>0.79041666666666666</v>
      </c>
      <c r="G46" s="56">
        <f>VLOOKUP(B46,Table1[],5,FALSE)</f>
        <v>24</v>
      </c>
      <c r="H46" s="53">
        <f>VLOOKUP(B46,Table1[],4,FALSE)</f>
        <v>18.97</v>
      </c>
      <c r="I46" s="45"/>
      <c r="J46" s="25"/>
      <c r="K46" s="46"/>
      <c r="L46" s="25"/>
      <c r="M46" s="46"/>
      <c r="N46" s="25"/>
      <c r="O46" s="46"/>
      <c r="P46" s="25"/>
      <c r="Q46" s="29">
        <f t="shared" si="9"/>
        <v>0</v>
      </c>
      <c r="R46" s="30">
        <f t="shared" si="13"/>
        <v>0</v>
      </c>
    </row>
    <row r="47" spans="1:18" ht="15" customHeight="1" thickBot="1" x14ac:dyDescent="0.3">
      <c r="A47" s="194"/>
      <c r="B47" s="224" t="s">
        <v>89</v>
      </c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9"/>
      <c r="R47" s="38"/>
    </row>
    <row r="48" spans="1:18" ht="15" customHeight="1" x14ac:dyDescent="0.25">
      <c r="A48" s="194"/>
      <c r="B48" s="102" t="s">
        <v>91</v>
      </c>
      <c r="C48" s="50">
        <f>VLOOKUP(B48,Table1[],2,FALSE)</f>
        <v>9523986</v>
      </c>
      <c r="D48" s="93" t="str">
        <f>VLOOKUP(B48,Table1[],3,FALSE)</f>
        <v>96/Sli</v>
      </c>
      <c r="E48" s="50" t="s">
        <v>22</v>
      </c>
      <c r="F48" s="51">
        <f>SUM(H48/G48)</f>
        <v>0.22072916666666667</v>
      </c>
      <c r="G48" s="56">
        <f>VLOOKUP(B48,Table1[],5,FALSE)</f>
        <v>96</v>
      </c>
      <c r="H48" s="53">
        <f>VLOOKUP(B48,Table1[],4,FALSE)</f>
        <v>21.19</v>
      </c>
      <c r="I48" s="16" t="s">
        <v>162</v>
      </c>
      <c r="J48" s="57"/>
      <c r="K48" s="18"/>
      <c r="L48" s="58"/>
      <c r="M48" s="20"/>
      <c r="N48" s="58"/>
      <c r="O48" s="20"/>
      <c r="P48" s="57"/>
      <c r="Q48" s="21">
        <f t="shared" ref="Q48:Q59" si="14">SUM(J48:P48)</f>
        <v>0</v>
      </c>
      <c r="R48" s="22">
        <f t="shared" ref="R48:R59" si="15">SUM(Q48*F48)</f>
        <v>0</v>
      </c>
    </row>
    <row r="49" spans="1:18" ht="15" customHeight="1" x14ac:dyDescent="0.25">
      <c r="A49" s="194"/>
      <c r="B49" s="102" t="s">
        <v>74</v>
      </c>
      <c r="C49" s="50">
        <f>VLOOKUP(B49,Table1[],2,FALSE)</f>
        <v>9523952</v>
      </c>
      <c r="D49" s="93" t="str">
        <f>VLOOKUP(B49,Table1[],3,FALSE)</f>
        <v>96/Sli</v>
      </c>
      <c r="E49" s="50" t="s">
        <v>22</v>
      </c>
      <c r="F49" s="54">
        <f t="shared" ref="F49:F59" si="16">SUM(H49/G49)</f>
        <v>0.22750000000000001</v>
      </c>
      <c r="G49" s="56">
        <f>VLOOKUP(B49,Table1[],5,FALSE)</f>
        <v>96</v>
      </c>
      <c r="H49" s="53">
        <f>VLOOKUP(B49,Table1[],4,FALSE)</f>
        <v>21.84</v>
      </c>
      <c r="I49" s="24" t="s">
        <v>162</v>
      </c>
      <c r="J49" s="59"/>
      <c r="K49" s="26"/>
      <c r="L49" s="60"/>
      <c r="M49" s="28"/>
      <c r="N49" s="60"/>
      <c r="O49" s="28"/>
      <c r="P49" s="59"/>
      <c r="Q49" s="29">
        <f t="shared" si="14"/>
        <v>0</v>
      </c>
      <c r="R49" s="30">
        <f t="shared" si="15"/>
        <v>0</v>
      </c>
    </row>
    <row r="50" spans="1:18" ht="15" hidden="1" customHeight="1" x14ac:dyDescent="0.25">
      <c r="A50" s="194"/>
      <c r="B50" s="102" t="s">
        <v>51</v>
      </c>
      <c r="C50" s="50">
        <f>VLOOKUP(B50,Table1[],2,FALSE)</f>
        <v>4212221</v>
      </c>
      <c r="D50" s="93" t="str">
        <f>VLOOKUP(B50,Table1[],3,FALSE)</f>
        <v>96 ct</v>
      </c>
      <c r="E50" s="50" t="s">
        <v>22</v>
      </c>
      <c r="F50" s="54">
        <f t="shared" si="16"/>
        <v>0.40479166666666666</v>
      </c>
      <c r="G50" s="56">
        <f>VLOOKUP(B50,Table1[],5,FALSE)</f>
        <v>96</v>
      </c>
      <c r="H50" s="53">
        <f>VLOOKUP(B50,Table1[],4,FALSE)</f>
        <v>38.86</v>
      </c>
      <c r="I50" s="24"/>
      <c r="J50" s="59"/>
      <c r="K50" s="26"/>
      <c r="L50" s="60"/>
      <c r="M50" s="28"/>
      <c r="N50" s="60"/>
      <c r="O50" s="28"/>
      <c r="P50" s="59"/>
      <c r="Q50" s="29">
        <f t="shared" si="14"/>
        <v>0</v>
      </c>
      <c r="R50" s="30">
        <f t="shared" si="15"/>
        <v>0</v>
      </c>
    </row>
    <row r="51" spans="1:18" ht="15" hidden="1" customHeight="1" x14ac:dyDescent="0.25">
      <c r="A51" s="194"/>
      <c r="B51" s="102" t="s">
        <v>55</v>
      </c>
      <c r="C51" s="50">
        <f>VLOOKUP(B51,Table1[],2,FALSE)</f>
        <v>4044640</v>
      </c>
      <c r="D51" s="93" t="str">
        <f>VLOOKUP(B51,Table1[],3,FALSE)</f>
        <v>96 ct</v>
      </c>
      <c r="E51" s="50" t="s">
        <v>22</v>
      </c>
      <c r="F51" s="54">
        <f t="shared" si="16"/>
        <v>0.37062499999999998</v>
      </c>
      <c r="G51" s="56">
        <f>VLOOKUP(B51,Table1[],5,FALSE)</f>
        <v>96</v>
      </c>
      <c r="H51" s="53">
        <f>VLOOKUP(B51,Table1[],4,FALSE)</f>
        <v>35.58</v>
      </c>
      <c r="I51" s="24"/>
      <c r="J51" s="59"/>
      <c r="K51" s="26"/>
      <c r="L51" s="60"/>
      <c r="M51" s="28"/>
      <c r="N51" s="60"/>
      <c r="O51" s="28"/>
      <c r="P51" s="59"/>
      <c r="Q51" s="29">
        <f t="shared" si="14"/>
        <v>0</v>
      </c>
      <c r="R51" s="30">
        <f t="shared" si="15"/>
        <v>0</v>
      </c>
    </row>
    <row r="52" spans="1:18" ht="15" customHeight="1" x14ac:dyDescent="0.25">
      <c r="A52" s="194"/>
      <c r="B52" s="102" t="s">
        <v>66</v>
      </c>
      <c r="C52" s="50">
        <f>VLOOKUP(B52,Table1[],2,FALSE)</f>
        <v>4008538</v>
      </c>
      <c r="D52" s="93" t="str">
        <f>VLOOKUP(B52,Table1[],3,FALSE)</f>
        <v>500 ct</v>
      </c>
      <c r="E52" s="50" t="s">
        <v>22</v>
      </c>
      <c r="F52" s="54">
        <f t="shared" si="16"/>
        <v>3.1120000000000002E-2</v>
      </c>
      <c r="G52" s="56">
        <f>VLOOKUP(B52,Table1[],5,FALSE)</f>
        <v>500</v>
      </c>
      <c r="H52" s="53">
        <f>VLOOKUP(B52,Table1[],4,FALSE)</f>
        <v>15.56</v>
      </c>
      <c r="I52" s="24">
        <v>40</v>
      </c>
      <c r="J52" s="59"/>
      <c r="K52" s="26"/>
      <c r="L52" s="60"/>
      <c r="M52" s="28"/>
      <c r="N52" s="60"/>
      <c r="O52" s="28"/>
      <c r="P52" s="59"/>
      <c r="Q52" s="29">
        <f t="shared" si="14"/>
        <v>0</v>
      </c>
      <c r="R52" s="30">
        <f t="shared" si="15"/>
        <v>0</v>
      </c>
    </row>
    <row r="53" spans="1:18" ht="15" hidden="1" customHeight="1" x14ac:dyDescent="0.25">
      <c r="A53" s="194"/>
      <c r="B53" s="102" t="s">
        <v>67</v>
      </c>
      <c r="C53" s="50">
        <f>VLOOKUP(B53,Table1[],2,FALSE)</f>
        <v>4114914</v>
      </c>
      <c r="D53" s="93" t="str">
        <f>VLOOKUP(B53,Table1[],3,FALSE)</f>
        <v>300 ct</v>
      </c>
      <c r="E53" s="50" t="s">
        <v>22</v>
      </c>
      <c r="F53" s="54">
        <f t="shared" si="16"/>
        <v>4.1033333333333338E-2</v>
      </c>
      <c r="G53" s="56">
        <f>VLOOKUP(B53,Table1[],5,FALSE)</f>
        <v>300</v>
      </c>
      <c r="H53" s="53">
        <f>VLOOKUP(B53,Table1[],4,FALSE)</f>
        <v>12.31</v>
      </c>
      <c r="I53" s="24"/>
      <c r="J53" s="59"/>
      <c r="K53" s="26"/>
      <c r="L53" s="60"/>
      <c r="M53" s="28"/>
      <c r="N53" s="60"/>
      <c r="O53" s="28"/>
      <c r="P53" s="59"/>
      <c r="Q53" s="29">
        <f t="shared" si="14"/>
        <v>0</v>
      </c>
      <c r="R53" s="30">
        <f t="shared" si="15"/>
        <v>0</v>
      </c>
    </row>
    <row r="54" spans="1:18" ht="15" hidden="1" customHeight="1" x14ac:dyDescent="0.25">
      <c r="A54" s="194"/>
      <c r="B54" s="101" t="s">
        <v>28</v>
      </c>
      <c r="C54" s="50">
        <f>VLOOKUP(B54,Table1[],2,FALSE)</f>
        <v>1850189</v>
      </c>
      <c r="D54" s="93" t="str">
        <f>VLOOKUP(B54,Table1[],3,FALSE)</f>
        <v>4/30 ct</v>
      </c>
      <c r="E54" s="50" t="s">
        <v>22</v>
      </c>
      <c r="F54" s="54">
        <f t="shared" si="16"/>
        <v>0.23716666666666666</v>
      </c>
      <c r="G54" s="56">
        <f>VLOOKUP(B54,Table1[],5,FALSE)</f>
        <v>120</v>
      </c>
      <c r="H54" s="53">
        <f>VLOOKUP(B54,Table1[],4,FALSE)</f>
        <v>28.46</v>
      </c>
      <c r="I54" s="24"/>
      <c r="J54" s="59"/>
      <c r="K54" s="26"/>
      <c r="L54" s="60"/>
      <c r="M54" s="28"/>
      <c r="N54" s="60"/>
      <c r="O54" s="28"/>
      <c r="P54" s="59"/>
      <c r="Q54" s="29">
        <f t="shared" si="14"/>
        <v>0</v>
      </c>
      <c r="R54" s="30">
        <f t="shared" si="15"/>
        <v>0</v>
      </c>
    </row>
    <row r="55" spans="1:18" ht="15" customHeight="1" x14ac:dyDescent="0.25">
      <c r="A55" s="194"/>
      <c r="B55" s="102" t="s">
        <v>32</v>
      </c>
      <c r="C55" s="50">
        <f>VLOOKUP(B55,Table1[],2,FALSE)</f>
        <v>4307575</v>
      </c>
      <c r="D55" s="93" t="str">
        <f>VLOOKUP(B55,Table1[],3,FALSE)</f>
        <v>200 ct</v>
      </c>
      <c r="E55" s="50" t="s">
        <v>22</v>
      </c>
      <c r="F55" s="54">
        <f t="shared" si="16"/>
        <v>0.10869999999999999</v>
      </c>
      <c r="G55" s="56">
        <f>VLOOKUP(B55,Table1[],5,FALSE)</f>
        <v>200</v>
      </c>
      <c r="H55" s="53">
        <f>VLOOKUP(B55,Table1[],4,FALSE)</f>
        <v>21.74</v>
      </c>
      <c r="I55" s="24">
        <v>40</v>
      </c>
      <c r="J55" s="59"/>
      <c r="K55" s="26"/>
      <c r="L55" s="60"/>
      <c r="M55" s="28"/>
      <c r="N55" s="60"/>
      <c r="O55" s="28"/>
      <c r="P55" s="59"/>
      <c r="Q55" s="29">
        <f t="shared" si="14"/>
        <v>0</v>
      </c>
      <c r="R55" s="30">
        <f t="shared" si="15"/>
        <v>0</v>
      </c>
    </row>
    <row r="56" spans="1:18" ht="15" hidden="1" customHeight="1" x14ac:dyDescent="0.25">
      <c r="A56" s="194"/>
      <c r="B56" s="101" t="s">
        <v>34</v>
      </c>
      <c r="C56" s="50">
        <f>VLOOKUP(B56,Table1[],2,FALSE)</f>
        <v>1739663</v>
      </c>
      <c r="D56" s="93" t="str">
        <f>VLOOKUP(B56,Table1[],3,FALSE)</f>
        <v>6/50 ct</v>
      </c>
      <c r="E56" s="50" t="s">
        <v>22</v>
      </c>
      <c r="F56" s="54">
        <f t="shared" si="16"/>
        <v>0.1641</v>
      </c>
      <c r="G56" s="56">
        <f>VLOOKUP(B56,Table1[],5,FALSE)</f>
        <v>300</v>
      </c>
      <c r="H56" s="53">
        <f>VLOOKUP(B56,Table1[],4,FALSE)</f>
        <v>49.23</v>
      </c>
      <c r="I56" s="24"/>
      <c r="J56" s="59"/>
      <c r="K56" s="26"/>
      <c r="L56" s="60"/>
      <c r="M56" s="28"/>
      <c r="N56" s="60"/>
      <c r="O56" s="28"/>
      <c r="P56" s="59"/>
      <c r="Q56" s="29">
        <f t="shared" si="14"/>
        <v>0</v>
      </c>
      <c r="R56" s="30">
        <f t="shared" si="15"/>
        <v>0</v>
      </c>
    </row>
    <row r="57" spans="1:18" ht="15" hidden="1" customHeight="1" x14ac:dyDescent="0.25">
      <c r="A57" s="194"/>
      <c r="B57" s="102" t="s">
        <v>37</v>
      </c>
      <c r="C57" s="50">
        <f>VLOOKUP(B57,Table1[],2,FALSE)</f>
        <v>1827433</v>
      </c>
      <c r="D57" s="93" t="str">
        <f>VLOOKUP(B57,Table1[],3,FALSE)</f>
        <v>64 ct</v>
      </c>
      <c r="E57" s="50" t="s">
        <v>22</v>
      </c>
      <c r="F57" s="54">
        <f t="shared" si="16"/>
        <v>0.27124999999999999</v>
      </c>
      <c r="G57" s="56">
        <f>VLOOKUP(B57,Table1[],5,FALSE)</f>
        <v>64</v>
      </c>
      <c r="H57" s="53">
        <f>VLOOKUP(B57,Table1[],4,FALSE)</f>
        <v>17.36</v>
      </c>
      <c r="I57" s="24"/>
      <c r="J57" s="59"/>
      <c r="K57" s="26"/>
      <c r="L57" s="60"/>
      <c r="M57" s="28"/>
      <c r="N57" s="60"/>
      <c r="O57" s="28"/>
      <c r="P57" s="59"/>
      <c r="Q57" s="29">
        <f t="shared" si="14"/>
        <v>0</v>
      </c>
      <c r="R57" s="30">
        <f t="shared" si="15"/>
        <v>0</v>
      </c>
    </row>
    <row r="58" spans="1:18" ht="15" customHeight="1" x14ac:dyDescent="0.25">
      <c r="A58" s="194"/>
      <c r="B58" s="102" t="s">
        <v>52</v>
      </c>
      <c r="C58" s="50">
        <f>VLOOKUP(B58,Table1[],2,FALSE)</f>
        <v>4040440</v>
      </c>
      <c r="D58" s="93" t="str">
        <f>VLOOKUP(B58,Table1[],3,FALSE)</f>
        <v>24 ct</v>
      </c>
      <c r="E58" s="50" t="s">
        <v>22</v>
      </c>
      <c r="F58" s="54">
        <f t="shared" si="16"/>
        <v>0.79041666666666666</v>
      </c>
      <c r="G58" s="56">
        <f>VLOOKUP(B58,Table1[],5,FALSE)</f>
        <v>24</v>
      </c>
      <c r="H58" s="53">
        <f>VLOOKUP(B58,Table1[],4,FALSE)</f>
        <v>18.97</v>
      </c>
      <c r="I58" s="178">
        <v>4</v>
      </c>
      <c r="J58" s="61"/>
      <c r="K58" s="33"/>
      <c r="L58" s="62"/>
      <c r="M58" s="35"/>
      <c r="N58" s="62"/>
      <c r="O58" s="35"/>
      <c r="P58" s="61"/>
      <c r="Q58" s="29">
        <f t="shared" si="14"/>
        <v>0</v>
      </c>
      <c r="R58" s="30">
        <f t="shared" si="15"/>
        <v>0</v>
      </c>
    </row>
    <row r="59" spans="1:18" ht="15" hidden="1" customHeight="1" thickBot="1" x14ac:dyDescent="0.3">
      <c r="A59" s="194"/>
      <c r="B59" s="102" t="s">
        <v>73</v>
      </c>
      <c r="C59" s="50">
        <f>VLOOKUP(B59,Table1[],2,FALSE)</f>
        <v>4013066</v>
      </c>
      <c r="D59" s="93" t="str">
        <f>VLOOKUP(B59,Table1[],3,FALSE)</f>
        <v>24 ct</v>
      </c>
      <c r="E59" s="50" t="s">
        <v>22</v>
      </c>
      <c r="F59" s="54">
        <f t="shared" si="16"/>
        <v>0.68833333333333335</v>
      </c>
      <c r="G59" s="56">
        <f>VLOOKUP(B59,Table1[],5,FALSE)</f>
        <v>24</v>
      </c>
      <c r="H59" s="53">
        <f>VLOOKUP(B59,Table1[],4,FALSE)</f>
        <v>16.52</v>
      </c>
      <c r="I59" s="32"/>
      <c r="J59" s="61"/>
      <c r="K59" s="33"/>
      <c r="L59" s="62"/>
      <c r="M59" s="35"/>
      <c r="N59" s="62"/>
      <c r="O59" s="35"/>
      <c r="P59" s="61"/>
      <c r="Q59" s="29">
        <f t="shared" si="14"/>
        <v>0</v>
      </c>
      <c r="R59" s="30">
        <f t="shared" si="15"/>
        <v>0</v>
      </c>
    </row>
    <row r="60" spans="1:18" ht="15" hidden="1" customHeight="1" thickBot="1" x14ac:dyDescent="0.3">
      <c r="A60" s="194"/>
      <c r="B60" s="224" t="s">
        <v>90</v>
      </c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81"/>
      <c r="R60" s="82"/>
    </row>
    <row r="61" spans="1:18" ht="15" hidden="1" customHeight="1" thickBot="1" x14ac:dyDescent="0.3">
      <c r="A61" s="211"/>
      <c r="B61" s="103" t="s">
        <v>44</v>
      </c>
      <c r="C61" s="83">
        <f>VLOOKUP(B61,Table1[],2,FALSE)</f>
        <v>2104998</v>
      </c>
      <c r="D61" s="94" t="str">
        <f>VLOOKUP(B61,Table1[],3,FALSE)</f>
        <v>1000 ct</v>
      </c>
      <c r="E61" s="84" t="s">
        <v>22</v>
      </c>
      <c r="F61" s="85">
        <f t="shared" ref="F61" si="17">SUM(H61/G61)</f>
        <v>6.3200000000000001E-3</v>
      </c>
      <c r="G61" s="84">
        <f>VLOOKUP(B61,Table1[],5,FALSE)</f>
        <v>1000</v>
      </c>
      <c r="H61" s="84">
        <f>VLOOKUP(B61,Table1[],4,FALSE)</f>
        <v>6.32</v>
      </c>
      <c r="I61" s="86"/>
      <c r="J61" s="87"/>
      <c r="K61" s="88"/>
      <c r="L61" s="89"/>
      <c r="M61" s="90"/>
      <c r="N61" s="89"/>
      <c r="O61" s="90"/>
      <c r="P61" s="87"/>
      <c r="Q61" s="91">
        <f t="shared" ref="Q61" si="18">SUM(J61:P61)</f>
        <v>0</v>
      </c>
      <c r="R61" s="92">
        <f t="shared" ref="R61" si="19">SUM(Q61*F61)</f>
        <v>0</v>
      </c>
    </row>
    <row r="62" spans="1:18" x14ac:dyDescent="0.25">
      <c r="Q62" s="64">
        <f>SUM(Q7:Q59)</f>
        <v>0</v>
      </c>
      <c r="R62" s="65">
        <f>SUM(R7:R59)</f>
        <v>0</v>
      </c>
    </row>
  </sheetData>
  <sheetProtection algorithmName="SHA-512" hashValue="2cjyp4Hv1fVbHEuPhGhBtujiCkrYnByADPrt9isgF5GSO8fIjxT13ZEVkfarcHb7qxnPRCbLRonqWD5dMuys2w==" saltValue="o3537q3K+hTpYQMv+kmWhA==" spinCount="100000" sheet="1" objects="1" scenarios="1"/>
  <protectedRanges>
    <protectedRange sqref="I61:P61 I7:P15 I48:P59 I22:P30 I17:P20 I32:P46" name="Range1"/>
  </protectedRanges>
  <mergeCells count="18">
    <mergeCell ref="B1:O2"/>
    <mergeCell ref="P1:P2"/>
    <mergeCell ref="Q1:Q2"/>
    <mergeCell ref="R1:R2"/>
    <mergeCell ref="I3:I4"/>
    <mergeCell ref="Q3:Q4"/>
    <mergeCell ref="R3:R4"/>
    <mergeCell ref="A3:A61"/>
    <mergeCell ref="B3:B4"/>
    <mergeCell ref="D3:D4"/>
    <mergeCell ref="E3:E4"/>
    <mergeCell ref="F3:F4"/>
    <mergeCell ref="B47:P47"/>
    <mergeCell ref="B60:P60"/>
    <mergeCell ref="B6:P6"/>
    <mergeCell ref="B16:P16"/>
    <mergeCell ref="B21:P21"/>
    <mergeCell ref="B31:P31"/>
  </mergeCells>
  <conditionalFormatting sqref="B29">
    <cfRule type="duplicateValues" dxfId="2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Cover Sheet</vt:lpstr>
      <vt:lpstr>Weekly Usage</vt:lpstr>
      <vt:lpstr>2-A</vt:lpstr>
      <vt:lpstr>3-C</vt:lpstr>
      <vt:lpstr>4-ICU FL</vt:lpstr>
      <vt:lpstr>4-A1</vt:lpstr>
      <vt:lpstr>4-A2</vt:lpstr>
      <vt:lpstr>4-C</vt:lpstr>
      <vt:lpstr>4-D</vt:lpstr>
      <vt:lpstr>4-E</vt:lpstr>
      <vt:lpstr>5-Library</vt:lpstr>
      <vt:lpstr>5-A</vt:lpstr>
      <vt:lpstr>5-B</vt:lpstr>
      <vt:lpstr>5-C1</vt:lpstr>
      <vt:lpstr>5-C2</vt:lpstr>
      <vt:lpstr>6-A</vt:lpstr>
      <vt:lpstr>6-B</vt:lpstr>
      <vt:lpstr>6-C</vt:lpstr>
      <vt:lpstr>6-D</vt:lpstr>
      <vt:lpstr>7-A</vt:lpstr>
      <vt:lpstr>7-B</vt:lpstr>
      <vt:lpstr>7-C</vt:lpstr>
      <vt:lpstr>7-D</vt:lpstr>
      <vt:lpstr>Dialysis</vt:lpstr>
      <vt:lpstr>ER Obs</vt:lpstr>
      <vt:lpstr>Master</vt:lpstr>
      <vt:lpstr>Data &amp; Table</vt:lpstr>
    </vt:vector>
  </TitlesOfParts>
  <Company>MHealth Fairview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Humphrey, Jonathan</dc:creator>
  <cp:lastModifiedBy>Abdel-Hamid, Noah</cp:lastModifiedBy>
  <dcterms:created xsi:type="dcterms:W3CDTF">2021-04-11T14:01:29Z</dcterms:created>
  <dcterms:modified xsi:type="dcterms:W3CDTF">2021-06-10T11:35:32Z</dcterms:modified>
</cp:coreProperties>
</file>