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Q:\Central-Metro-Shares\UMMC-Business\SHAREDIR\Food Service\Patient Services\2020-2021 Items\"/>
    </mc:Choice>
  </mc:AlternateContent>
  <xr:revisionPtr revIDLastSave="0" documentId="13_ncr:1_{3011AC40-3EC6-48ED-9656-E906E2432E6B}" xr6:coauthVersionLast="45" xr6:coauthVersionMax="45" xr10:uidLastSave="{00000000-0000-0000-0000-000000000000}"/>
  <bookViews>
    <workbookView xWindow="-120" yWindow="-120" windowWidth="25440" windowHeight="15390" firstSheet="5" activeTab="10" xr2:uid="{8B951BBE-FF1E-45A9-8124-932647F6F96A}"/>
  </bookViews>
  <sheets>
    <sheet name="Template" sheetId="2" r:id="rId1"/>
    <sheet name="Dashboard" sheetId="18" r:id="rId2"/>
    <sheet name="January 2021" sheetId="4" r:id="rId3"/>
    <sheet name="Feb 2021" sheetId="5" r:id="rId4"/>
    <sheet name="March 2021" sheetId="7" r:id="rId5"/>
    <sheet name="April 2021" sheetId="8" r:id="rId6"/>
    <sheet name="May 2021" sheetId="9" r:id="rId7"/>
    <sheet name="June 2021" sheetId="10" r:id="rId8"/>
    <sheet name="July 2021" sheetId="12" r:id="rId9"/>
    <sheet name="August 2021" sheetId="13" r:id="rId10"/>
    <sheet name="September 2021" sheetId="14" r:id="rId11"/>
    <sheet name="October 2021" sheetId="15" r:id="rId12"/>
    <sheet name="November 2021" sheetId="16" r:id="rId13"/>
    <sheet name="December 2021" sheetId="1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18" l="1"/>
  <c r="Z40" i="2" l="1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I37" i="2"/>
  <c r="H37" i="2"/>
  <c r="G37" i="2"/>
  <c r="F37" i="2"/>
  <c r="E37" i="2"/>
  <c r="D37" i="2"/>
  <c r="C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C61" i="2"/>
  <c r="C62" i="2" s="1"/>
  <c r="C61" i="14"/>
  <c r="C10" i="18" l="1" a="1"/>
  <c r="C10" i="18" s="1"/>
  <c r="C8" i="18" a="1"/>
  <c r="C8" i="18" s="1"/>
  <c r="C60" i="14"/>
  <c r="C62" i="14"/>
  <c r="C63" i="2"/>
  <c r="C64" i="2"/>
  <c r="C60" i="2"/>
  <c r="C11" i="18" l="1"/>
  <c r="C12" i="18"/>
  <c r="C64" i="14"/>
  <c r="C63" i="14"/>
  <c r="D40" i="14"/>
  <c r="E40" i="14"/>
  <c r="I40" i="14"/>
  <c r="M40" i="14"/>
  <c r="Q40" i="14"/>
  <c r="R40" i="14"/>
  <c r="S40" i="14"/>
  <c r="V40" i="14"/>
  <c r="W40" i="14"/>
  <c r="X40" i="14"/>
  <c r="Z40" i="14"/>
  <c r="C40" i="14"/>
  <c r="D39" i="14"/>
  <c r="E39" i="14"/>
  <c r="F39" i="14"/>
  <c r="G39" i="14"/>
  <c r="H39" i="14"/>
  <c r="I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C39" i="14"/>
  <c r="D38" i="14"/>
  <c r="E38" i="14"/>
  <c r="F38" i="14"/>
  <c r="G38" i="14"/>
  <c r="H38" i="14"/>
  <c r="I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C38" i="14"/>
  <c r="D36" i="14"/>
  <c r="E36" i="14"/>
  <c r="F36" i="14"/>
  <c r="G36" i="14"/>
  <c r="H36" i="14"/>
  <c r="I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C36" i="14"/>
  <c r="W37" i="14"/>
  <c r="X37" i="14"/>
  <c r="Y37" i="14"/>
  <c r="Z37" i="14"/>
  <c r="D37" i="14"/>
  <c r="E37" i="14"/>
  <c r="F37" i="14"/>
  <c r="G37" i="14"/>
  <c r="H37" i="14"/>
  <c r="I37" i="14"/>
  <c r="M37" i="14"/>
  <c r="N37" i="14"/>
  <c r="O37" i="14"/>
  <c r="P37" i="14"/>
  <c r="Q37" i="14"/>
  <c r="R37" i="14"/>
  <c r="S37" i="14"/>
  <c r="T37" i="14"/>
  <c r="U37" i="14"/>
  <c r="V37" i="14"/>
  <c r="C37" i="14"/>
  <c r="X37" i="12" l="1"/>
  <c r="P33" i="9" l="1"/>
  <c r="P33" i="8"/>
  <c r="P32" i="8"/>
  <c r="P33" i="7"/>
  <c r="P30" i="5"/>
  <c r="P33" i="4"/>
  <c r="U33" i="10" l="1"/>
  <c r="U32" i="10"/>
  <c r="U33" i="9"/>
  <c r="U33" i="8"/>
  <c r="U32" i="8"/>
  <c r="U33" i="7"/>
  <c r="U30" i="5"/>
  <c r="U33" i="4"/>
  <c r="W32" i="12"/>
  <c r="W33" i="10"/>
  <c r="W32" i="10"/>
  <c r="W33" i="9"/>
  <c r="W33" i="8"/>
  <c r="W32" i="8"/>
  <c r="W33" i="7"/>
  <c r="W30" i="5"/>
  <c r="W33" i="4"/>
  <c r="W37" i="12" l="1"/>
  <c r="Y37" i="12"/>
  <c r="Z37" i="12"/>
  <c r="F37" i="8" l="1"/>
  <c r="F37" i="10"/>
  <c r="V37" i="17" l="1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G1048576" i="17" s="1"/>
  <c r="F37" i="17"/>
  <c r="E37" i="17"/>
  <c r="D37" i="17"/>
  <c r="C37" i="17"/>
  <c r="B33" i="17"/>
  <c r="A3" i="17"/>
  <c r="A4" i="17" s="1"/>
  <c r="B2" i="17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G1048576" i="16" s="1"/>
  <c r="F37" i="16"/>
  <c r="E37" i="16"/>
  <c r="D37" i="16"/>
  <c r="C37" i="16"/>
  <c r="B33" i="16"/>
  <c r="A3" i="16"/>
  <c r="A4" i="16" s="1"/>
  <c r="B2" i="16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G1048576" i="15" s="1"/>
  <c r="F37" i="15"/>
  <c r="E37" i="15"/>
  <c r="D37" i="15"/>
  <c r="C37" i="15"/>
  <c r="B33" i="15"/>
  <c r="A3" i="15"/>
  <c r="A4" i="15" s="1"/>
  <c r="B2" i="15"/>
  <c r="G1048575" i="14"/>
  <c r="B33" i="14"/>
  <c r="A3" i="14"/>
  <c r="A4" i="14" s="1"/>
  <c r="B2" i="14"/>
  <c r="A3" i="2"/>
  <c r="B3" i="2" s="1"/>
  <c r="B2" i="2"/>
  <c r="B31" i="8"/>
  <c r="B31" i="10"/>
  <c r="B31" i="13"/>
  <c r="B3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2" i="13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2" i="7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2" i="8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2" i="9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2" i="10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2" i="12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G1048576" i="13" s="1"/>
  <c r="F37" i="13"/>
  <c r="E37" i="13"/>
  <c r="D37" i="13"/>
  <c r="C37" i="13"/>
  <c r="B33" i="13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G1048576" i="12" s="1"/>
  <c r="F37" i="12"/>
  <c r="E37" i="12"/>
  <c r="D37" i="12"/>
  <c r="C37" i="12"/>
  <c r="B33" i="12"/>
  <c r="B3" i="17" l="1"/>
  <c r="A5" i="17"/>
  <c r="B4" i="17"/>
  <c r="A5" i="16"/>
  <c r="B4" i="16"/>
  <c r="B3" i="16"/>
  <c r="A5" i="15"/>
  <c r="B4" i="15"/>
  <c r="B3" i="15"/>
  <c r="A5" i="14"/>
  <c r="B5" i="14" s="1"/>
  <c r="B4" i="14"/>
  <c r="B3" i="14"/>
  <c r="A4" i="2"/>
  <c r="S33" i="7"/>
  <c r="A6" i="14" l="1"/>
  <c r="A7" i="14" s="1"/>
  <c r="A6" i="17"/>
  <c r="B5" i="17"/>
  <c r="A6" i="16"/>
  <c r="B5" i="16"/>
  <c r="A6" i="15"/>
  <c r="B5" i="15"/>
  <c r="B4" i="2"/>
  <c r="A5" i="2"/>
  <c r="X37" i="4"/>
  <c r="Y37" i="4"/>
  <c r="Z37" i="4"/>
  <c r="W37" i="4"/>
  <c r="B6" i="14" l="1"/>
  <c r="A7" i="17"/>
  <c r="B6" i="17"/>
  <c r="A7" i="16"/>
  <c r="B6" i="16"/>
  <c r="A7" i="15"/>
  <c r="B6" i="15"/>
  <c r="A8" i="14"/>
  <c r="B7" i="14"/>
  <c r="A6" i="2"/>
  <c r="B5" i="2"/>
  <c r="A8" i="17" l="1"/>
  <c r="B7" i="17"/>
  <c r="A8" i="16"/>
  <c r="B7" i="16"/>
  <c r="B7" i="15"/>
  <c r="A8" i="15"/>
  <c r="A9" i="14"/>
  <c r="B8" i="14"/>
  <c r="A7" i="2"/>
  <c r="B6" i="2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G1048576" i="10" s="1"/>
  <c r="E37" i="10"/>
  <c r="D37" i="10"/>
  <c r="C37" i="10"/>
  <c r="B33" i="10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G1048576" i="9" s="1"/>
  <c r="F37" i="9"/>
  <c r="E37" i="9"/>
  <c r="D37" i="9"/>
  <c r="C37" i="9"/>
  <c r="B33" i="9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G1048576" i="8" s="1"/>
  <c r="E37" i="8"/>
  <c r="D37" i="8"/>
  <c r="C37" i="8"/>
  <c r="B33" i="8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G1048576" i="7" s="1"/>
  <c r="F37" i="7"/>
  <c r="E37" i="7"/>
  <c r="D37" i="7"/>
  <c r="C37" i="7"/>
  <c r="B33" i="7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G1048573" i="5" s="1"/>
  <c r="F34" i="5"/>
  <c r="E34" i="5"/>
  <c r="D34" i="5"/>
  <c r="C34" i="5"/>
  <c r="B30" i="5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G1048576" i="4" s="1"/>
  <c r="F37" i="4"/>
  <c r="E37" i="4"/>
  <c r="D37" i="4"/>
  <c r="C37" i="4"/>
  <c r="B33" i="4"/>
  <c r="B33" i="2"/>
  <c r="G1048576" i="2"/>
  <c r="A9" i="17" l="1"/>
  <c r="B8" i="17"/>
  <c r="A9" i="16"/>
  <c r="B8" i="16"/>
  <c r="A9" i="15"/>
  <c r="B8" i="15"/>
  <c r="A10" i="14"/>
  <c r="B9" i="14"/>
  <c r="B7" i="2"/>
  <c r="A8" i="2"/>
  <c r="A10" i="17" l="1"/>
  <c r="B9" i="17"/>
  <c r="A10" i="16"/>
  <c r="B9" i="16"/>
  <c r="A10" i="15"/>
  <c r="B9" i="15"/>
  <c r="A11" i="14"/>
  <c r="B10" i="14"/>
  <c r="B8" i="2"/>
  <c r="A9" i="2"/>
  <c r="A11" i="17" l="1"/>
  <c r="B10" i="17"/>
  <c r="A11" i="16"/>
  <c r="B10" i="16"/>
  <c r="B10" i="15"/>
  <c r="A11" i="15"/>
  <c r="A12" i="14"/>
  <c r="B11" i="14"/>
  <c r="B9" i="2"/>
  <c r="A10" i="2"/>
  <c r="A12" i="17" l="1"/>
  <c r="B11" i="17"/>
  <c r="A12" i="16"/>
  <c r="B11" i="16"/>
  <c r="A12" i="15"/>
  <c r="B11" i="15"/>
  <c r="A13" i="14"/>
  <c r="B12" i="14"/>
  <c r="B10" i="2"/>
  <c r="A11" i="2"/>
  <c r="A13" i="17" l="1"/>
  <c r="B12" i="17"/>
  <c r="A13" i="16"/>
  <c r="B12" i="16"/>
  <c r="A13" i="15"/>
  <c r="B12" i="15"/>
  <c r="A14" i="14"/>
  <c r="B13" i="14"/>
  <c r="B11" i="2"/>
  <c r="A12" i="2"/>
  <c r="A14" i="17" l="1"/>
  <c r="B13" i="17"/>
  <c r="B13" i="16"/>
  <c r="A14" i="16"/>
  <c r="A14" i="15"/>
  <c r="B13" i="15"/>
  <c r="A15" i="14"/>
  <c r="B14" i="14"/>
  <c r="B12" i="2"/>
  <c r="A13" i="2"/>
  <c r="A15" i="17" l="1"/>
  <c r="B14" i="17"/>
  <c r="A15" i="16"/>
  <c r="B14" i="16"/>
  <c r="A15" i="15"/>
  <c r="B14" i="15"/>
  <c r="A16" i="14"/>
  <c r="B15" i="14"/>
  <c r="B13" i="2"/>
  <c r="A14" i="2"/>
  <c r="A16" i="17" l="1"/>
  <c r="B15" i="17"/>
  <c r="A16" i="16"/>
  <c r="B15" i="16"/>
  <c r="A16" i="15"/>
  <c r="B15" i="15"/>
  <c r="A17" i="14"/>
  <c r="B16" i="14"/>
  <c r="B14" i="2"/>
  <c r="A15" i="2"/>
  <c r="A17" i="17" l="1"/>
  <c r="B16" i="17"/>
  <c r="A17" i="16"/>
  <c r="B16" i="16"/>
  <c r="A17" i="15"/>
  <c r="B16" i="15"/>
  <c r="A18" i="14"/>
  <c r="B17" i="14"/>
  <c r="B15" i="2"/>
  <c r="A16" i="2"/>
  <c r="A18" i="17" l="1"/>
  <c r="B17" i="17"/>
  <c r="A18" i="16"/>
  <c r="B17" i="16"/>
  <c r="A18" i="15"/>
  <c r="B17" i="15"/>
  <c r="A19" i="14"/>
  <c r="B18" i="14"/>
  <c r="B16" i="2"/>
  <c r="A17" i="2"/>
  <c r="A19" i="17" l="1"/>
  <c r="B18" i="17"/>
  <c r="A19" i="16"/>
  <c r="B18" i="16"/>
  <c r="A19" i="15"/>
  <c r="B18" i="15"/>
  <c r="A20" i="14"/>
  <c r="B19" i="14"/>
  <c r="B17" i="2"/>
  <c r="A18" i="2"/>
  <c r="B19" i="17" l="1"/>
  <c r="A20" i="17"/>
  <c r="A20" i="16"/>
  <c r="B19" i="16"/>
  <c r="A20" i="15"/>
  <c r="B19" i="15"/>
  <c r="A21" i="14"/>
  <c r="B20" i="14"/>
  <c r="B18" i="2"/>
  <c r="A19" i="2"/>
  <c r="A21" i="17" l="1"/>
  <c r="B20" i="17"/>
  <c r="A21" i="16"/>
  <c r="B20" i="16"/>
  <c r="A21" i="15"/>
  <c r="B20" i="15"/>
  <c r="A22" i="14"/>
  <c r="B21" i="14"/>
  <c r="B19" i="2"/>
  <c r="A20" i="2"/>
  <c r="A22" i="17" l="1"/>
  <c r="B21" i="17"/>
  <c r="A22" i="16"/>
  <c r="B21" i="16"/>
  <c r="A22" i="15"/>
  <c r="B21" i="15"/>
  <c r="A23" i="14"/>
  <c r="B22" i="14"/>
  <c r="B20" i="2"/>
  <c r="A21" i="2"/>
  <c r="A23" i="17" l="1"/>
  <c r="B22" i="17"/>
  <c r="B22" i="16"/>
  <c r="A23" i="16"/>
  <c r="B22" i="15"/>
  <c r="A23" i="15"/>
  <c r="A24" i="14"/>
  <c r="B23" i="14"/>
  <c r="B21" i="2"/>
  <c r="A22" i="2"/>
  <c r="A24" i="17" l="1"/>
  <c r="B23" i="17"/>
  <c r="A24" i="16"/>
  <c r="B23" i="16"/>
  <c r="A24" i="15"/>
  <c r="B23" i="15"/>
  <c r="A25" i="14"/>
  <c r="B24" i="14"/>
  <c r="B22" i="2"/>
  <c r="A23" i="2"/>
  <c r="A25" i="17" l="1"/>
  <c r="B24" i="17"/>
  <c r="A25" i="16"/>
  <c r="B24" i="16"/>
  <c r="A25" i="15"/>
  <c r="B24" i="15"/>
  <c r="A26" i="14"/>
  <c r="B25" i="14"/>
  <c r="B23" i="2"/>
  <c r="A24" i="2"/>
  <c r="A26" i="17" l="1"/>
  <c r="B25" i="17"/>
  <c r="A26" i="16"/>
  <c r="B25" i="16"/>
  <c r="A26" i="15"/>
  <c r="B25" i="15"/>
  <c r="A27" i="14"/>
  <c r="B26" i="14"/>
  <c r="B24" i="2"/>
  <c r="A25" i="2"/>
  <c r="A27" i="17" l="1"/>
  <c r="B26" i="17"/>
  <c r="A27" i="16"/>
  <c r="B26" i="16"/>
  <c r="A27" i="15"/>
  <c r="B26" i="15"/>
  <c r="A28" i="14"/>
  <c r="B27" i="14"/>
  <c r="B25" i="2"/>
  <c r="A26" i="2"/>
  <c r="A28" i="17" l="1"/>
  <c r="B27" i="17"/>
  <c r="A28" i="16"/>
  <c r="B27" i="16"/>
  <c r="A28" i="15"/>
  <c r="B27" i="15"/>
  <c r="A29" i="14"/>
  <c r="B28" i="14"/>
  <c r="B26" i="2"/>
  <c r="A27" i="2"/>
  <c r="A29" i="17" l="1"/>
  <c r="B28" i="17"/>
  <c r="B28" i="16"/>
  <c r="A29" i="16"/>
  <c r="A29" i="15"/>
  <c r="B28" i="15"/>
  <c r="A30" i="14"/>
  <c r="B29" i="14"/>
  <c r="B27" i="2"/>
  <c r="A28" i="2"/>
  <c r="A30" i="17" l="1"/>
  <c r="B29" i="17"/>
  <c r="A30" i="16"/>
  <c r="B29" i="16"/>
  <c r="A30" i="15"/>
  <c r="B29" i="15"/>
  <c r="A31" i="14"/>
  <c r="B30" i="14"/>
  <c r="B28" i="2"/>
  <c r="A29" i="2"/>
  <c r="A31" i="17" l="1"/>
  <c r="B30" i="17"/>
  <c r="A31" i="16"/>
  <c r="B30" i="16"/>
  <c r="A31" i="15"/>
  <c r="B30" i="15"/>
  <c r="B31" i="14"/>
  <c r="B29" i="2"/>
  <c r="A30" i="2"/>
  <c r="A32" i="17" l="1"/>
  <c r="B32" i="17" s="1"/>
  <c r="B31" i="17"/>
  <c r="B31" i="16"/>
  <c r="A32" i="15"/>
  <c r="B32" i="15" s="1"/>
  <c r="B31" i="15"/>
  <c r="B30" i="2"/>
  <c r="A31" i="2"/>
  <c r="B31" i="2" l="1"/>
  <c r="A32" i="2"/>
  <c r="B3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tc={620BF2C3-5E2B-4643-BBC0-939C01F015B0}</author>
    <author>tc={D15DDB08-E581-4F3A-949C-220CAAFAE958}</author>
  </authors>
  <commentList>
    <comment ref="N5" authorId="0" shapeId="0" xr:uid="{620BF2C3-5E2B-4643-BBC0-939C01F015B0}">
      <text>
        <t>[Threaded comment]
Your version of Excel allows you to read this threaded comment; however, any edits to it will get removed if the file is opened in a newer version of Excel. Learn more: https://go.microsoft.com/fwlink/?linkid=870924
Comment:
    Fire Alarm Went Off During Breakfast</t>
      </text>
    </comment>
    <comment ref="E9" authorId="1" shapeId="0" xr:uid="{D15DDB08-E581-4F3A-949C-220CAAFAE958}">
      <text>
        <t>[Threaded comment]
Your version of Excel allows you to read this threaded comment; however, any edits to it will get removed if the file is opened in a newer version of Excel. Learn more: https://go.microsoft.com/fwlink/?linkid=870924
Comment:
    Please Remember to Check the Census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Abdel-Hamid, Noah</author>
  </authors>
  <commentList>
    <comment ref="P18" authorId="0" shapeId="0" xr:uid="{9CDFCBE9-8BF0-40F2-A507-C3EB30492F61}">
      <text>
        <r>
          <rPr>
            <b/>
            <sz val="9"/>
            <color indexed="81"/>
            <rFont val="Tahoma"/>
            <family val="2"/>
          </rPr>
          <t>Abdel-Hamid, Noah:</t>
        </r>
        <r>
          <rPr>
            <sz val="9"/>
            <color indexed="81"/>
            <rFont val="Tahoma"/>
            <family val="2"/>
          </rPr>
          <t xml:space="preserve">
SCANNER NOT WORKING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<sst xmlns="http://schemas.openxmlformats.org/spreadsheetml/2006/main" count="1297" uniqueCount="473">
  <si>
    <t>Day</t>
  </si>
  <si>
    <t># of Call Center  (AM)</t>
  </si>
  <si>
    <t># of Call Center  (PM)</t>
  </si>
  <si>
    <t>Census</t>
  </si>
  <si>
    <t># of calls handled</t>
  </si>
  <si>
    <t>Call Vol. for Breakfast</t>
  </si>
  <si>
    <t>Call Vol. for Lunch</t>
  </si>
  <si>
    <t>Call Vol. for Dinner</t>
  </si>
  <si>
    <t>Max Queued (B)</t>
  </si>
  <si>
    <t>Max Queued (L)</t>
  </si>
  <si>
    <t>Max Queued (D)</t>
  </si>
  <si>
    <t>Max called Cue</t>
  </si>
  <si>
    <t>Max Call Wait Time</t>
  </si>
  <si>
    <t>Average Time on Hold</t>
  </si>
  <si>
    <t>Total # of Bfast Trays</t>
  </si>
  <si>
    <t>Total # of Lunch Trays</t>
  </si>
  <si>
    <t>Total # of Dinner  Trays</t>
  </si>
  <si>
    <t>Total # of Trays for Day</t>
  </si>
  <si>
    <t># of late trays</t>
  </si>
  <si>
    <t>% of Trays Late</t>
  </si>
  <si>
    <t>Average Time (minutes)</t>
  </si>
  <si>
    <t>% Answered in 90 Sec</t>
  </si>
  <si>
    <t>Av. Handle Time</t>
  </si>
  <si>
    <t>Av. Speed of Answer</t>
  </si>
  <si>
    <t># of Aban Calls</t>
  </si>
  <si>
    <t>Tuesday</t>
  </si>
  <si>
    <t>Wednesday</t>
  </si>
  <si>
    <t>Thursday</t>
  </si>
  <si>
    <t>Friday</t>
  </si>
  <si>
    <t>Saturday</t>
  </si>
  <si>
    <t>Sunday</t>
  </si>
  <si>
    <t>Monday</t>
  </si>
  <si>
    <t>Date</t>
  </si>
  <si>
    <t>Averages</t>
  </si>
  <si>
    <t>MONTHLY AVERAGE</t>
  </si>
  <si>
    <t>16@630</t>
  </si>
  <si>
    <t>10@1</t>
  </si>
  <si>
    <t>18@530</t>
  </si>
  <si>
    <t>11 @ 6:30</t>
  </si>
  <si>
    <t>6 @ 1:00</t>
  </si>
  <si>
    <t>50@6</t>
  </si>
  <si>
    <t>15 @ 6:30</t>
  </si>
  <si>
    <t>6 @ 11</t>
  </si>
  <si>
    <t>18 @ 5:00</t>
  </si>
  <si>
    <t>13 @ 10:30</t>
  </si>
  <si>
    <t>10 @ 3:00</t>
  </si>
  <si>
    <t>26 @ 5:30</t>
  </si>
  <si>
    <t>16 @6:30</t>
  </si>
  <si>
    <t>6 @ 11:00</t>
  </si>
  <si>
    <t>30 5:30</t>
  </si>
  <si>
    <t>14 @ 6:30</t>
  </si>
  <si>
    <t>49 @ 6:00</t>
  </si>
  <si>
    <t>17 @ 6:00</t>
  </si>
  <si>
    <t>10 @ 1:00</t>
  </si>
  <si>
    <t>26 @ 6:00</t>
  </si>
  <si>
    <t>?</t>
  </si>
  <si>
    <t>30 @ 6:30</t>
  </si>
  <si>
    <t>10 @ 12:30</t>
  </si>
  <si>
    <t>25 @ 17:30</t>
  </si>
  <si>
    <t>15 @ 10:30</t>
  </si>
  <si>
    <t>21 @ 11:30</t>
  </si>
  <si>
    <t>23 @ 6:00</t>
  </si>
  <si>
    <t>27 @ 6:30</t>
  </si>
  <si>
    <t>8 @ 3:00</t>
  </si>
  <si>
    <t>20 @ 5:00</t>
  </si>
  <si>
    <t>9 @6:30</t>
  </si>
  <si>
    <t>20 @ 11:30</t>
  </si>
  <si>
    <t>58 @ 6:00</t>
  </si>
  <si>
    <t>33 @6:30</t>
  </si>
  <si>
    <t>21 @ 1:30</t>
  </si>
  <si>
    <t>52 @ 6:00</t>
  </si>
  <si>
    <t>21 @ 6:30</t>
  </si>
  <si>
    <t>10 @ 11:30</t>
  </si>
  <si>
    <t>38 @ 6:00</t>
  </si>
  <si>
    <t>24@6:30</t>
  </si>
  <si>
    <t>22@1</t>
  </si>
  <si>
    <t>27@5:30</t>
  </si>
  <si>
    <t>31@6:30</t>
  </si>
  <si>
    <t>12@2</t>
  </si>
  <si>
    <t>46@6</t>
  </si>
  <si>
    <t>16 @ 6:30</t>
  </si>
  <si>
    <t>21 @ 12:30</t>
  </si>
  <si>
    <t>19 @5:30</t>
  </si>
  <si>
    <t>8 @ 6:30</t>
  </si>
  <si>
    <t>10 @ 1</t>
  </si>
  <si>
    <t>24 @ 5</t>
  </si>
  <si>
    <t>12@6:30</t>
  </si>
  <si>
    <t>10@12</t>
  </si>
  <si>
    <t>23@6</t>
  </si>
  <si>
    <t>13@6:30</t>
  </si>
  <si>
    <t>13@12</t>
  </si>
  <si>
    <t>65@6</t>
  </si>
  <si>
    <t>29 @ 6:30</t>
  </si>
  <si>
    <t>19 @ 11:30</t>
  </si>
  <si>
    <t>25@6</t>
  </si>
  <si>
    <t>25@6:30</t>
  </si>
  <si>
    <t>10@11:30</t>
  </si>
  <si>
    <t>11@3</t>
  </si>
  <si>
    <t>9 @ 6:30</t>
  </si>
  <si>
    <t>27 @ 12:00</t>
  </si>
  <si>
    <t>19@5:30</t>
  </si>
  <si>
    <t>19 @ 6:30</t>
  </si>
  <si>
    <t>23 @ 5:30</t>
  </si>
  <si>
    <t>10@6:30</t>
  </si>
  <si>
    <t>14@1</t>
  </si>
  <si>
    <t>16@5:30</t>
  </si>
  <si>
    <t>15@6:30</t>
  </si>
  <si>
    <t>47@12</t>
  </si>
  <si>
    <t>63@6</t>
  </si>
  <si>
    <t>26@6:30</t>
  </si>
  <si>
    <t>18@12</t>
  </si>
  <si>
    <t>26@5:30</t>
  </si>
  <si>
    <t>31@6</t>
  </si>
  <si>
    <t>25@5:30</t>
  </si>
  <si>
    <t>10@12:30</t>
  </si>
  <si>
    <t>19@6</t>
  </si>
  <si>
    <t>13@3</t>
  </si>
  <si>
    <t>25@5</t>
  </si>
  <si>
    <t>Max called QUEUE</t>
  </si>
  <si>
    <t>17@9</t>
  </si>
  <si>
    <t>14@12</t>
  </si>
  <si>
    <t>45@6</t>
  </si>
  <si>
    <t># of Aban Calls in Service</t>
  </si>
  <si>
    <t>14@6:30</t>
  </si>
  <si>
    <t>9@12:30</t>
  </si>
  <si>
    <t>35@6</t>
  </si>
  <si>
    <t>16@6:30</t>
  </si>
  <si>
    <t>13 @6:30</t>
  </si>
  <si>
    <t>9 @12</t>
  </si>
  <si>
    <t>10 @ 5</t>
  </si>
  <si>
    <t>18 @6:30</t>
  </si>
  <si>
    <t>19 @ 12</t>
  </si>
  <si>
    <t>57 @ 6</t>
  </si>
  <si>
    <t>10@8:30</t>
  </si>
  <si>
    <t>12@1</t>
  </si>
  <si>
    <t>26@6</t>
  </si>
  <si>
    <t>22@6:30</t>
  </si>
  <si>
    <t>18@11:30</t>
  </si>
  <si>
    <t>30@6</t>
  </si>
  <si>
    <t>16@9</t>
  </si>
  <si>
    <t>15@12</t>
  </si>
  <si>
    <t>20@4:30</t>
  </si>
  <si>
    <t>9@6:30</t>
  </si>
  <si>
    <t>8@12</t>
  </si>
  <si>
    <t>21@6</t>
  </si>
  <si>
    <t>11 @ 6</t>
  </si>
  <si>
    <t>9@1</t>
  </si>
  <si>
    <t>9@6</t>
  </si>
  <si>
    <t>6@8:30</t>
  </si>
  <si>
    <t>17@6</t>
  </si>
  <si>
    <t>9@3</t>
  </si>
  <si>
    <t>7 @ 6:30</t>
  </si>
  <si>
    <t>6 @ 2:00</t>
  </si>
  <si>
    <t>27 @ 6</t>
  </si>
  <si>
    <t>12@7:30</t>
  </si>
  <si>
    <t>8@12:30</t>
  </si>
  <si>
    <t>8@10:30</t>
  </si>
  <si>
    <t>18@6</t>
  </si>
  <si>
    <t>22@5:30</t>
  </si>
  <si>
    <t>7@6:30</t>
  </si>
  <si>
    <t>15@12:30</t>
  </si>
  <si>
    <t>16@6</t>
  </si>
  <si>
    <t>6 @ 1</t>
  </si>
  <si>
    <t>14 @ 6</t>
  </si>
  <si>
    <t>19@6:30</t>
  </si>
  <si>
    <t>17@1</t>
  </si>
  <si>
    <t>42@6</t>
  </si>
  <si>
    <t>64@6</t>
  </si>
  <si>
    <t>20@6:30</t>
  </si>
  <si>
    <t>8@11:30</t>
  </si>
  <si>
    <t>11@6:30</t>
  </si>
  <si>
    <t>12@12</t>
  </si>
  <si>
    <t>24@6</t>
  </si>
  <si>
    <t>17 @ 10:30</t>
  </si>
  <si>
    <t>13 @ 12</t>
  </si>
  <si>
    <t>13 @ 6</t>
  </si>
  <si>
    <t>10 @ 12</t>
  </si>
  <si>
    <t>22 @ 6</t>
  </si>
  <si>
    <t>5@1:30</t>
  </si>
  <si>
    <t>29@6</t>
  </si>
  <si>
    <t>11@11:30</t>
  </si>
  <si>
    <t>34@5:30</t>
  </si>
  <si>
    <t>7@11:30</t>
  </si>
  <si>
    <t>11@1</t>
  </si>
  <si>
    <t>9 @ 8</t>
  </si>
  <si>
    <t>16 @ 3</t>
  </si>
  <si>
    <t>48 @ 6</t>
  </si>
  <si>
    <t>7@10</t>
  </si>
  <si>
    <t>14@1pm</t>
  </si>
  <si>
    <t>7@6</t>
  </si>
  <si>
    <t>8@6:30</t>
  </si>
  <si>
    <t>6@11</t>
  </si>
  <si>
    <t>15@6</t>
  </si>
  <si>
    <t>28@6:30am</t>
  </si>
  <si>
    <t>11@12</t>
  </si>
  <si>
    <t>19@10:30</t>
  </si>
  <si>
    <t>7@12</t>
  </si>
  <si>
    <t>44@6</t>
  </si>
  <si>
    <t>19@12</t>
  </si>
  <si>
    <t>33@6</t>
  </si>
  <si>
    <t>18@12:30</t>
  </si>
  <si>
    <t>28@6</t>
  </si>
  <si>
    <t>7@10:30</t>
  </si>
  <si>
    <t>21@5</t>
  </si>
  <si>
    <t>6 @ 6:30</t>
  </si>
  <si>
    <t>16 @ 5:30</t>
  </si>
  <si>
    <t>65 @ 6</t>
  </si>
  <si>
    <t>11 @ 8</t>
  </si>
  <si>
    <t>14 @ 12</t>
  </si>
  <si>
    <t>69 @ 6</t>
  </si>
  <si>
    <t>13@1</t>
  </si>
  <si>
    <t>23@9</t>
  </si>
  <si>
    <t>27@12</t>
  </si>
  <si>
    <t>26 @ 6</t>
  </si>
  <si>
    <t>13@10:30</t>
  </si>
  <si>
    <t>11@4:30</t>
  </si>
  <si>
    <t>16@11:30</t>
  </si>
  <si>
    <t>8@1</t>
  </si>
  <si>
    <t>9@10:30</t>
  </si>
  <si>
    <t>9@3:30</t>
  </si>
  <si>
    <t>8@9:30</t>
  </si>
  <si>
    <t>17@10:30</t>
  </si>
  <si>
    <t>12@12:30</t>
  </si>
  <si>
    <t>5@8</t>
  </si>
  <si>
    <t>12 @ 11:30</t>
  </si>
  <si>
    <t>46 @ 6</t>
  </si>
  <si>
    <t>4 @ 6:30</t>
  </si>
  <si>
    <t>12 @ 12</t>
  </si>
  <si>
    <t>33 @ 6</t>
  </si>
  <si>
    <t>14 @ 9</t>
  </si>
  <si>
    <t>50 @ 6:30</t>
  </si>
  <si>
    <t>7 @ 11</t>
  </si>
  <si>
    <t>47 @ 6</t>
  </si>
  <si>
    <t>11@10:30</t>
  </si>
  <si>
    <t>13@11:30</t>
  </si>
  <si>
    <t>28@ 6</t>
  </si>
  <si>
    <t>6@6:30</t>
  </si>
  <si>
    <t>12 @ 6:30</t>
  </si>
  <si>
    <t>16 @ 1</t>
  </si>
  <si>
    <t>39 @ 6</t>
  </si>
  <si>
    <t>6 @ 10:30</t>
  </si>
  <si>
    <t>22 @ 1:30</t>
  </si>
  <si>
    <t>29 @6</t>
  </si>
  <si>
    <t>8 @ 11:30</t>
  </si>
  <si>
    <t>42 @ 6</t>
  </si>
  <si>
    <t>39@6</t>
  </si>
  <si>
    <t>22@8:30</t>
  </si>
  <si>
    <t>19@1</t>
  </si>
  <si>
    <t>54@6</t>
  </si>
  <si>
    <t>24 @ 12:30</t>
  </si>
  <si>
    <t>36 @ 6</t>
  </si>
  <si>
    <t>10 @ 6:30</t>
  </si>
  <si>
    <t>12 @ 1</t>
  </si>
  <si>
    <t>41 @ 6</t>
  </si>
  <si>
    <t>11 @ 11:30</t>
  </si>
  <si>
    <t>29 @ 5</t>
  </si>
  <si>
    <t>37@12</t>
  </si>
  <si>
    <t>40@6</t>
  </si>
  <si>
    <t>9@8</t>
  </si>
  <si>
    <t>12@10:30</t>
  </si>
  <si>
    <t>17@11:30</t>
  </si>
  <si>
    <t>27@6</t>
  </si>
  <si>
    <t>25@ 12:30</t>
  </si>
  <si>
    <t>20 @6</t>
  </si>
  <si>
    <t>7@9</t>
  </si>
  <si>
    <t>5@6:30</t>
  </si>
  <si>
    <t>23@5:30</t>
  </si>
  <si>
    <t>9@9</t>
  </si>
  <si>
    <t>16@12</t>
  </si>
  <si>
    <t>57@6</t>
  </si>
  <si>
    <t>22@10:30</t>
  </si>
  <si>
    <t>12@6</t>
  </si>
  <si>
    <t>9@12</t>
  </si>
  <si>
    <t>12@630</t>
  </si>
  <si>
    <t>26@5</t>
  </si>
  <si>
    <t>6@630</t>
  </si>
  <si>
    <t>8@1130</t>
  </si>
  <si>
    <t>9@11</t>
  </si>
  <si>
    <t>22@6</t>
  </si>
  <si>
    <t>38@6</t>
  </si>
  <si>
    <t>23@12</t>
  </si>
  <si>
    <t>6 @ 9</t>
  </si>
  <si>
    <t>15 @ 1:30</t>
  </si>
  <si>
    <t>31 @ 6</t>
  </si>
  <si>
    <t>24@11:30</t>
  </si>
  <si>
    <t>18@6:30</t>
  </si>
  <si>
    <t>22@11</t>
  </si>
  <si>
    <t>20@1</t>
  </si>
  <si>
    <t>20@6</t>
  </si>
  <si>
    <t>22 @ 6:30</t>
  </si>
  <si>
    <t>30 @ 6</t>
  </si>
  <si>
    <t>15@11</t>
  </si>
  <si>
    <t>52@6</t>
  </si>
  <si>
    <t>43@6</t>
  </si>
  <si>
    <t>21@6:30</t>
  </si>
  <si>
    <t>15@1:30</t>
  </si>
  <si>
    <t>17@12</t>
  </si>
  <si>
    <t>47@6</t>
  </si>
  <si>
    <t>51@6</t>
  </si>
  <si>
    <t>4@1</t>
  </si>
  <si>
    <t>37@6:30</t>
  </si>
  <si>
    <t>36@6</t>
  </si>
  <si>
    <t>23@6:30</t>
  </si>
  <si>
    <t>10@6</t>
  </si>
  <si>
    <t>11@2:30</t>
  </si>
  <si>
    <t>18 @ 6:30</t>
  </si>
  <si>
    <t>25 @ 1</t>
  </si>
  <si>
    <t>17 @ 6</t>
  </si>
  <si>
    <t>8 @ 10:30</t>
  </si>
  <si>
    <t>10 @ 3:30</t>
  </si>
  <si>
    <t>28@6:30</t>
  </si>
  <si>
    <t>34@6:30</t>
  </si>
  <si>
    <t>24@12</t>
  </si>
  <si>
    <t>16@3:30</t>
  </si>
  <si>
    <t>16@3</t>
  </si>
  <si>
    <t>14@6</t>
  </si>
  <si>
    <t>13@1:30</t>
  </si>
  <si>
    <t>27@6:30</t>
  </si>
  <si>
    <t>33@6:30</t>
  </si>
  <si>
    <t>16@11</t>
  </si>
  <si>
    <t>14@11:30</t>
  </si>
  <si>
    <t>6 @ 11:30</t>
  </si>
  <si>
    <t>15 @ 5:30</t>
  </si>
  <si>
    <t>30@6:30</t>
  </si>
  <si>
    <t>24@5:30</t>
  </si>
  <si>
    <t>9@11:30</t>
  </si>
  <si>
    <t>14 @6:30</t>
  </si>
  <si>
    <t>22@12</t>
  </si>
  <si>
    <t>25@12</t>
  </si>
  <si>
    <t>34@6</t>
  </si>
  <si>
    <t>22@12:30</t>
  </si>
  <si>
    <t>36@12</t>
  </si>
  <si>
    <t>56@12</t>
  </si>
  <si>
    <t>82@6</t>
  </si>
  <si>
    <t>84@6</t>
  </si>
  <si>
    <t>20@12</t>
  </si>
  <si>
    <t>35@5:30</t>
  </si>
  <si>
    <t>7@11</t>
  </si>
  <si>
    <t>37@6</t>
  </si>
  <si>
    <t>42@6:30</t>
  </si>
  <si>
    <t>36@2</t>
  </si>
  <si>
    <t>32@1:30</t>
  </si>
  <si>
    <t>41@6</t>
  </si>
  <si>
    <t>40@12</t>
  </si>
  <si>
    <t>23@11:30</t>
  </si>
  <si>
    <t>35@6:30</t>
  </si>
  <si>
    <t>76@6</t>
  </si>
  <si>
    <t>38@6:30</t>
  </si>
  <si>
    <t>17@6:30</t>
  </si>
  <si>
    <t>32@11:30</t>
  </si>
  <si>
    <t>24@12:30</t>
  </si>
  <si>
    <t>62@</t>
  </si>
  <si>
    <t>40@6:30</t>
  </si>
  <si>
    <t>49@6</t>
  </si>
  <si>
    <t>52@12</t>
  </si>
  <si>
    <t>39@6:30</t>
  </si>
  <si>
    <t>53@12:30</t>
  </si>
  <si>
    <t>79@6</t>
  </si>
  <si>
    <t>51@5:30</t>
  </si>
  <si>
    <t>36@6:30</t>
  </si>
  <si>
    <t>26@12</t>
  </si>
  <si>
    <t>61@6</t>
  </si>
  <si>
    <t>34@12</t>
  </si>
  <si>
    <t>60@6</t>
  </si>
  <si>
    <t>7@1</t>
  </si>
  <si>
    <t>66@6</t>
  </si>
  <si>
    <t>11@12:30</t>
  </si>
  <si>
    <t>15 @6:30</t>
  </si>
  <si>
    <t>17 @ 12:30</t>
  </si>
  <si>
    <t>66 @ 6</t>
  </si>
  <si>
    <t>17 @ 6:30</t>
  </si>
  <si>
    <t>11 @ 10:30</t>
  </si>
  <si>
    <t>38 @ 6</t>
  </si>
  <si>
    <t>18@7:30</t>
  </si>
  <si>
    <t>12@11</t>
  </si>
  <si>
    <t>70@6</t>
  </si>
  <si>
    <t>13 @ 6:30</t>
  </si>
  <si>
    <t>12 @ 1:30</t>
  </si>
  <si>
    <t>32 @ 6</t>
  </si>
  <si>
    <t>12 @ 10:30</t>
  </si>
  <si>
    <t>31 @ 6:30</t>
  </si>
  <si>
    <t>22 @ 11</t>
  </si>
  <si>
    <t>82 @ 6</t>
  </si>
  <si>
    <t>45@12</t>
  </si>
  <si>
    <t>68@6</t>
  </si>
  <si>
    <t>31@12:30</t>
  </si>
  <si>
    <t>56@6</t>
  </si>
  <si>
    <t>12@11:30</t>
  </si>
  <si>
    <t>20 @ 6:30</t>
  </si>
  <si>
    <t>14 @ 11:30</t>
  </si>
  <si>
    <t>16@1</t>
  </si>
  <si>
    <t>32@12</t>
  </si>
  <si>
    <t>58@6</t>
  </si>
  <si>
    <t>28@12:30</t>
  </si>
  <si>
    <t>21 @ 1</t>
  </si>
  <si>
    <t>40 @ 6</t>
  </si>
  <si>
    <t>16@ 8:30</t>
  </si>
  <si>
    <t>33@ 6</t>
  </si>
  <si>
    <t>56@5:30</t>
  </si>
  <si>
    <t>5@2</t>
  </si>
  <si>
    <t>9 @ 11:30</t>
  </si>
  <si>
    <t>37 @ 6</t>
  </si>
  <si>
    <t>19 @ 7:30</t>
  </si>
  <si>
    <t>26 @ 12</t>
  </si>
  <si>
    <t>16 @ 6</t>
  </si>
  <si>
    <t>20@12:30</t>
  </si>
  <si>
    <t>15@11:30</t>
  </si>
  <si>
    <t>53@6</t>
  </si>
  <si>
    <t>25@8:30</t>
  </si>
  <si>
    <t>23@12:30</t>
  </si>
  <si>
    <t>20@11:30</t>
  </si>
  <si>
    <t>4@6:30</t>
  </si>
  <si>
    <t>10@2</t>
  </si>
  <si>
    <t>29@11:30</t>
  </si>
  <si>
    <t>39@5</t>
  </si>
  <si>
    <t>40@12:30</t>
  </si>
  <si>
    <t>32@7:30</t>
  </si>
  <si>
    <t>26@12:30</t>
  </si>
  <si>
    <t>11@8</t>
  </si>
  <si>
    <t>26@8:30</t>
  </si>
  <si>
    <t>44@12</t>
  </si>
  <si>
    <t>9 ?@ 6:30</t>
  </si>
  <si>
    <t>16 @ 11:30</t>
  </si>
  <si>
    <t>17 @ 7</t>
  </si>
  <si>
    <t>20 @ 12:30</t>
  </si>
  <si>
    <t>9.50 @3:30</t>
  </si>
  <si>
    <t>11@8:30</t>
  </si>
  <si>
    <t>29 @ 1</t>
  </si>
  <si>
    <t>11.33 @ 1</t>
  </si>
  <si>
    <t>12 @ 10</t>
  </si>
  <si>
    <t>23 @ 12</t>
  </si>
  <si>
    <t>24 @ 6</t>
  </si>
  <si>
    <t>10.01 @ 1</t>
  </si>
  <si>
    <t>6@12</t>
  </si>
  <si>
    <t>6@5:30</t>
  </si>
  <si>
    <t>27@12:30</t>
  </si>
  <si>
    <t>88@6</t>
  </si>
  <si>
    <t>46@5:30</t>
  </si>
  <si>
    <t>9@7:30</t>
  </si>
  <si>
    <t>Monthly Maximum</t>
  </si>
  <si>
    <t>Monthly Minimum</t>
  </si>
  <si>
    <t>Monthly Average</t>
  </si>
  <si>
    <t>Monthly Median</t>
  </si>
  <si>
    <t>Monthly Mode</t>
  </si>
  <si>
    <t>Call Volum of Best Day</t>
  </si>
  <si>
    <t>From the Median Call Volume</t>
  </si>
  <si>
    <t>Below the highest call volume</t>
  </si>
  <si>
    <t>Best Call % Day</t>
  </si>
  <si>
    <t>Best Call %</t>
  </si>
  <si>
    <t>Varience Median</t>
  </si>
  <si>
    <t>Varience Highest</t>
  </si>
  <si>
    <t>38@5:30</t>
  </si>
  <si>
    <t>21@12</t>
  </si>
  <si>
    <t>63@6:30</t>
  </si>
  <si>
    <t>21 @ 7</t>
  </si>
  <si>
    <t>25 @ 12</t>
  </si>
  <si>
    <t>52 @ 6</t>
  </si>
  <si>
    <t>15@ 630</t>
  </si>
  <si>
    <t>9 @ 12</t>
  </si>
  <si>
    <t>14 @ 6::30</t>
  </si>
  <si>
    <t>14 @ 3</t>
  </si>
  <si>
    <t>45 @ 6</t>
  </si>
  <si>
    <t>11.56 @ 6</t>
  </si>
  <si>
    <t>17 @ 8</t>
  </si>
  <si>
    <t>40 @ 1:30</t>
  </si>
  <si>
    <t>59 @ 6</t>
  </si>
  <si>
    <t>21.48 @ 1:30</t>
  </si>
  <si>
    <t>24 @ 12</t>
  </si>
  <si>
    <t>8.25 @ 12:30</t>
  </si>
  <si>
    <t>9.16 @ 630</t>
  </si>
  <si>
    <t>10.23 @ 630</t>
  </si>
  <si>
    <t>32@12:30</t>
  </si>
  <si>
    <t>32@6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</si>
</sst>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2"/>
      <color theme="1"/>
      <name val="Times"/>
      <family val="1"/>
    </font>
    <font>
      <sz val="12"/>
      <color theme="1"/>
      <name val="Times"/>
      <family val="1"/>
    </font>
    <font>
      <sz val="12"/>
      <name val="Times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0"/>
      <name val="Times"/>
      <family val="1"/>
    </font>
    <font>
      <sz val="14"/>
      <color theme="0"/>
      <name val="Times"/>
      <family val="1"/>
    </font>
    <font>
      <b/>
      <sz val="12"/>
      <color theme="1"/>
      <name val="Times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F1828"/>
        <bgColor indexed="64"/>
      </patternFill>
    </fill>
    <fill>
      <patternFill patternType="solid">
        <fgColor rgb="FFFFCC33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 wrapText="1"/>
    </xf>
    <xf numFmtId="2" fontId="0" fillId="4" borderId="0" xfId="0" applyNumberFormat="1" applyFill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2" fontId="2" fillId="4" borderId="4" xfId="0" applyNumberFormat="1" applyFont="1" applyFill="1" applyBorder="1" applyAlignment="1">
      <alignment horizontal="center"/>
    </xf>
    <xf numFmtId="2" fontId="2" fillId="4" borderId="5" xfId="0" applyNumberFormat="1" applyFont="1" applyFill="1" applyBorder="1" applyAlignment="1">
      <alignment horizontal="center" wrapText="1"/>
    </xf>
    <xf numFmtId="14" fontId="2" fillId="0" borderId="6" xfId="0" applyNumberFormat="1" applyFont="1" applyBorder="1" applyAlignment="1">
      <alignment horizontal="center"/>
    </xf>
    <xf numFmtId="0" fontId="2" fillId="0" borderId="0" xfId="0" applyFont="1"/>
    <xf numFmtId="2" fontId="2" fillId="0" borderId="0" xfId="0" applyNumberFormat="1" applyFont="1" applyAlignment="1">
      <alignment wrapText="1"/>
    </xf>
    <xf numFmtId="2" fontId="2" fillId="0" borderId="0" xfId="0" applyNumberFormat="1" applyFont="1"/>
    <xf numFmtId="2" fontId="2" fillId="0" borderId="1" xfId="0" applyNumberFormat="1" applyFont="1" applyBorder="1" applyAlignment="1">
      <alignment horizontal="left" wrapText="1"/>
    </xf>
    <xf numFmtId="2" fontId="2" fillId="0" borderId="1" xfId="0" applyNumberFormat="1" applyFont="1" applyBorder="1" applyAlignment="1">
      <alignment horizontal="left"/>
    </xf>
    <xf numFmtId="2" fontId="2" fillId="0" borderId="0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center" wrapText="1"/>
    </xf>
    <xf numFmtId="2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2" fontId="2" fillId="4" borderId="7" xfId="0" applyNumberFormat="1" applyFont="1" applyFill="1" applyBorder="1" applyAlignment="1">
      <alignment horizontal="center" wrapText="1"/>
    </xf>
    <xf numFmtId="2" fontId="2" fillId="4" borderId="7" xfId="0" applyNumberFormat="1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1" fontId="1" fillId="3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wrapText="1"/>
    </xf>
    <xf numFmtId="1" fontId="2" fillId="4" borderId="3" xfId="0" applyNumberFormat="1" applyFont="1" applyFill="1" applyBorder="1" applyAlignment="1">
      <alignment horizontal="center" wrapText="1"/>
    </xf>
    <xf numFmtId="1" fontId="2" fillId="4" borderId="5" xfId="0" applyNumberFormat="1" applyFont="1" applyFill="1" applyBorder="1" applyAlignment="1">
      <alignment horizontal="center" wrapText="1"/>
    </xf>
    <xf numFmtId="1" fontId="2" fillId="4" borderId="7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left" wrapText="1"/>
    </xf>
    <xf numFmtId="1" fontId="2" fillId="0" borderId="0" xfId="0" applyNumberFormat="1" applyFont="1" applyAlignment="1">
      <alignment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/>
    </xf>
    <xf numFmtId="1" fontId="2" fillId="4" borderId="3" xfId="0" applyNumberFormat="1" applyFont="1" applyFill="1" applyBorder="1" applyAlignment="1">
      <alignment horizontal="center"/>
    </xf>
    <xf numFmtId="1" fontId="2" fillId="4" borderId="4" xfId="0" applyNumberFormat="1" applyFont="1" applyFill="1" applyBorder="1" applyAlignment="1">
      <alignment horizontal="center"/>
    </xf>
    <xf numFmtId="1" fontId="2" fillId="4" borderId="7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3" fillId="4" borderId="1" xfId="0" applyNumberFormat="1" applyFont="1" applyFill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left"/>
    </xf>
    <xf numFmtId="1" fontId="1" fillId="2" borderId="1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2" fontId="6" fillId="5" borderId="4" xfId="0" applyNumberFormat="1" applyFont="1" applyFill="1" applyBorder="1" applyAlignment="1">
      <alignment horizontal="center" vertical="center" wrapText="1"/>
    </xf>
    <xf numFmtId="2" fontId="6" fillId="5" borderId="4" xfId="0" applyNumberFormat="1" applyFont="1" applyFill="1" applyBorder="1" applyAlignment="1">
      <alignment horizontal="center" vertical="center"/>
    </xf>
    <xf numFmtId="2" fontId="6" fillId="5" borderId="5" xfId="0" applyNumberFormat="1" applyFont="1" applyFill="1" applyBorder="1" applyAlignment="1">
      <alignment horizontal="center" vertical="center" wrapText="1"/>
    </xf>
    <xf numFmtId="14" fontId="2" fillId="6" borderId="7" xfId="0" applyNumberFormat="1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2" fontId="2" fillId="6" borderId="3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7" xfId="0" applyNumberFormat="1" applyFont="1" applyFill="1" applyBorder="1" applyAlignment="1">
      <alignment horizontal="center" wrapText="1"/>
    </xf>
    <xf numFmtId="2" fontId="2" fillId="6" borderId="1" xfId="0" applyNumberFormat="1" applyFont="1" applyFill="1" applyBorder="1" applyAlignment="1">
      <alignment horizontal="center" wrapText="1"/>
    </xf>
    <xf numFmtId="2" fontId="2" fillId="6" borderId="3" xfId="0" applyNumberFormat="1" applyFont="1" applyFill="1" applyBorder="1" applyAlignment="1">
      <alignment horizontal="center" wrapText="1"/>
    </xf>
    <xf numFmtId="14" fontId="7" fillId="5" borderId="7" xfId="0" applyNumberFormat="1" applyFont="1" applyFill="1" applyBorder="1" applyAlignment="1">
      <alignment horizontal="center"/>
    </xf>
    <xf numFmtId="14" fontId="7" fillId="5" borderId="1" xfId="0" applyNumberFormat="1" applyFont="1" applyFill="1" applyBorder="1" applyAlignment="1">
      <alignment horizontal="center"/>
    </xf>
    <xf numFmtId="2" fontId="1" fillId="7" borderId="1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2" fontId="1" fillId="7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wrapText="1"/>
    </xf>
    <xf numFmtId="2" fontId="2" fillId="0" borderId="0" xfId="0" applyNumberFormat="1" applyFont="1" applyAlignment="1"/>
    <xf numFmtId="2" fontId="2" fillId="0" borderId="0" xfId="0" applyNumberFormat="1" applyFont="1" applyAlignment="1">
      <alignment horizontal="left"/>
    </xf>
    <xf numFmtId="2" fontId="2" fillId="0" borderId="0" xfId="0" applyNumberFormat="1" applyFont="1" applyFill="1"/>
    <xf numFmtId="0" fontId="3" fillId="0" borderId="0" xfId="0" applyFont="1" applyAlignment="1">
      <alignment vertical="center"/>
    </xf>
    <xf numFmtId="14" fontId="3" fillId="0" borderId="0" xfId="0" applyNumberFormat="1" applyFont="1" applyAlignment="1"/>
    <xf numFmtId="0" fontId="9" fillId="0" borderId="0" xfId="0" applyFont="1"/>
    <xf numFmtId="2" fontId="3" fillId="0" borderId="0" xfId="0" applyNumberFormat="1" applyFont="1" applyAlignment="1"/>
    <xf numFmtId="2" fontId="3" fillId="0" borderId="0" xfId="0" applyNumberFormat="1" applyFont="1"/>
    <xf numFmtId="2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 wrapText="1"/>
    </xf>
    <xf numFmtId="2" fontId="8" fillId="4" borderId="1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 vertical="center"/>
    </xf>
    <xf numFmtId="2" fontId="2" fillId="0" borderId="0" xfId="0" applyNumberFormat="1" applyFont="1" applyAlignment="1">
      <alignment horizontal="left"/>
    </xf>
    <xf numFmtId="0" fontId="8" fillId="0" borderId="2" xfId="0" applyFont="1" applyBorder="1" applyAlignment="1">
      <alignment horizontal="left"/>
    </xf>
    <xf numFmtId="0" fontId="8" fillId="0" borderId="8" xfId="0" applyFont="1" applyBorder="1" applyAlignment="1">
      <alignment horizontal="left"/>
    </xf>
    <xf numFmtId="0" fontId="8" fillId="0" borderId="2" xfId="0" applyFont="1" applyBorder="1" applyAlignment="1">
      <alignment horizontal="left" wrapText="1"/>
    </xf>
    <xf numFmtId="0" fontId="8" fillId="0" borderId="8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33"/>
      <color rgb="FF8F1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Answered in 90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Template!$W$1</c:f>
              <c:strCache>
                <c:ptCount val="1"/>
                <c:pt idx="0">
                  <c:v>% Answered in 90 Sec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Template!$W$2:$W$32</c:f>
              <c:numCache>
                <c:formatCode>0.00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A9-499D-90B8-245A547D7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24560"/>
        <c:axId val="1718686448"/>
      </c:scatterChart>
      <c:valAx>
        <c:axId val="172052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86448"/>
        <c:crosses val="autoZero"/>
        <c:crossBetween val="midCat"/>
      </c:valAx>
      <c:valAx>
        <c:axId val="17186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5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Calls Handled Compared to Census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8543951638537"/>
          <c:y val="0.15828301938030107"/>
          <c:w val="0.84589129483814518"/>
          <c:h val="0.624243584135316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Template!$E$1</c:f>
              <c:strCache>
                <c:ptCount val="1"/>
                <c:pt idx="0">
                  <c:v>Census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Template!$E$2:$E$32</c:f>
              <c:numCache>
                <c:formatCode>0.00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0-DA4E-4C23-9F8D-1E714B08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0065008"/>
        <c:axId val="1733594384"/>
      </c:barChart>
      <c:lineChart>
        <c:grouping val="standard"/>
        <c:varyColors val="0"/>
        <c:ser>
          <c:idx val="1"/>
          <c:order val="1"/>
          <c:tx>
            <c:strRef>
              <c:f>Template!$F$1</c:f>
              <c:strCache>
                <c:ptCount val="1"/>
                <c:pt idx="0">
                  <c:v># of calls handled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Template!$F$2:$F$32</c:f>
              <c:numCache>
                <c:formatCode>0.00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E-4C23-9F8D-1E714B08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65008"/>
        <c:axId val="1733594384"/>
      </c:lineChart>
      <c:catAx>
        <c:axId val="17400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94384"/>
        <c:crosses val="autoZero"/>
        <c:auto val="1"/>
        <c:lblAlgn val="ctr"/>
        <c:lblOffset val="100"/>
        <c:noMultiLvlLbl val="0"/>
      </c:catAx>
      <c:valAx>
        <c:axId val="17335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Meal</a:t>
            </a:r>
            <a:r>
              <a:rPr lang="en-US" baseline="0"/>
              <a:t> Period Tray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70364435366569E-2"/>
          <c:y val="0.12830735823194983"/>
          <c:w val="0.90532963556463342"/>
          <c:h val="0.712308591613441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Template!$P$1</c:f>
              <c:strCache>
                <c:ptCount val="1"/>
                <c:pt idx="0">
                  <c:v>Total # of Bfast Trays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Template!$P$2:$P$32</c:f>
              <c:numCache>
                <c:formatCode>0.00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0-FFD0-4E5E-926C-E084ACA1B981}"/>
            </c:ext>
          </c:extLst>
        </c:ser>
        <c:ser>
          <c:idx val="1"/>
          <c:order val="1"/>
          <c:tx>
            <c:strRef>
              <c:f>Template!$Q$1</c:f>
              <c:strCache>
                <c:ptCount val="1"/>
                <c:pt idx="0">
                  <c:v>Total # of Lunch Trays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3000"/>
                    <a:shade val="100000"/>
                    <a:satMod val="150000"/>
                  </a:schemeClr>
                </a:gs>
                <a:gs pos="25000">
                  <a:schemeClr val="accent2">
                    <a:tint val="96000"/>
                    <a:shade val="80000"/>
                    <a:satMod val="105000"/>
                  </a:schemeClr>
                </a:gs>
                <a:gs pos="38000">
                  <a:schemeClr val="accent2">
                    <a:tint val="96000"/>
                    <a:shade val="59000"/>
                    <a:satMod val="120000"/>
                  </a:schemeClr>
                </a:gs>
                <a:gs pos="55000">
                  <a:schemeClr val="accent2">
                    <a:tint val="100000"/>
                    <a:shade val="57000"/>
                    <a:satMod val="120000"/>
                  </a:schemeClr>
                </a:gs>
                <a:gs pos="80000">
                  <a:schemeClr val="accent2">
                    <a:tint val="100000"/>
                    <a:shade val="56000"/>
                    <a:satMod val="145000"/>
                  </a:schemeClr>
                </a:gs>
                <a:gs pos="88000">
                  <a:schemeClr val="accent2">
                    <a:tint val="100000"/>
                    <a:shade val="63000"/>
                    <a:satMod val="160000"/>
                  </a:schemeClr>
                </a:gs>
                <a:gs pos="100000">
                  <a:schemeClr val="accent2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Template!$Q$2:$Q$32</c:f>
              <c:numCache>
                <c:formatCode>0.00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1-FFD0-4E5E-926C-E084ACA1B981}"/>
            </c:ext>
          </c:extLst>
        </c:ser>
        <c:ser>
          <c:idx val="2"/>
          <c:order val="2"/>
          <c:tx>
            <c:strRef>
              <c:f>Template!$R$1</c:f>
              <c:strCache>
                <c:ptCount val="1"/>
                <c:pt idx="0">
                  <c:v>Total # of Dinner  Trays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73000"/>
                    <a:shade val="100000"/>
                    <a:satMod val="150000"/>
                  </a:schemeClr>
                </a:gs>
                <a:gs pos="25000">
                  <a:schemeClr val="accent3">
                    <a:tint val="96000"/>
                    <a:shade val="80000"/>
                    <a:satMod val="105000"/>
                  </a:schemeClr>
                </a:gs>
                <a:gs pos="38000">
                  <a:schemeClr val="accent3">
                    <a:tint val="96000"/>
                    <a:shade val="59000"/>
                    <a:satMod val="120000"/>
                  </a:schemeClr>
                </a:gs>
                <a:gs pos="55000">
                  <a:schemeClr val="accent3">
                    <a:tint val="100000"/>
                    <a:shade val="57000"/>
                    <a:satMod val="120000"/>
                  </a:schemeClr>
                </a:gs>
                <a:gs pos="80000">
                  <a:schemeClr val="accent3">
                    <a:tint val="100000"/>
                    <a:shade val="56000"/>
                    <a:satMod val="145000"/>
                  </a:schemeClr>
                </a:gs>
                <a:gs pos="88000">
                  <a:schemeClr val="accent3">
                    <a:tint val="100000"/>
                    <a:shade val="63000"/>
                    <a:satMod val="160000"/>
                  </a:schemeClr>
                </a:gs>
                <a:gs pos="100000">
                  <a:schemeClr val="accent3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Template!$R$2:$R$32</c:f>
              <c:numCache>
                <c:formatCode>0.00</c:formatCode>
                <c:ptCount val="31"/>
              </c:numCache>
            </c:numRef>
          </c:val>
          <c:extLst>
            <c:ext xmlns:c16="http://schemas.microsoft.com/office/drawing/2014/chart" uri="{C3380CC4-5D6E-409C-BE32-E72D297353CC}">
              <c16:uniqueId val="{00000002-FFD0-4E5E-926C-E084ACA1B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60725696"/>
        <c:axId val="1743703792"/>
      </c:barChart>
      <c:catAx>
        <c:axId val="18607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3792"/>
        <c:crosses val="autoZero"/>
        <c:auto val="1"/>
        <c:lblAlgn val="ctr"/>
        <c:lblOffset val="100"/>
        <c:noMultiLvlLbl val="0"/>
      </c:catAx>
      <c:valAx>
        <c:axId val="17437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7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rgbClr val="FFCC33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C33"/>
                </a:solidFill>
              </a:rPr>
              <a:t>% Answered in 90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rgbClr val="FFCC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'September 2021'!$W$1</c:f>
              <c:strCache>
                <c:ptCount val="1"/>
                <c:pt idx="0">
                  <c:v>% Answered in 90 Sec</c:v>
                </c:pt>
              </c:strCache>
            </c:strRef>
          </c:tx>
          <c:spPr>
            <a:ln w="22225" cap="rnd">
              <a:solidFill>
                <a:srgbClr val="FFCC33"/>
              </a:solidFill>
            </a:ln>
            <a:effectLst>
              <a:glow rad="139700">
                <a:srgbClr val="FFC000">
                  <a:alpha val="14000"/>
                </a:srgbClr>
              </a:glow>
            </a:effectLst>
          </c:spPr>
          <c:marker>
            <c:symbol val="circle"/>
            <c:size val="3"/>
            <c:spPr>
              <a:solidFill>
                <a:srgbClr val="8F1828"/>
              </a:solidFill>
              <a:ln>
                <a:solidFill>
                  <a:srgbClr val="FFCC33"/>
                </a:solidFill>
              </a:ln>
              <a:effectLst>
                <a:glow rad="139700">
                  <a:srgbClr val="FFC000">
                    <a:alpha val="14000"/>
                  </a:srgbClr>
                </a:glow>
              </a:effectLst>
            </c:spPr>
          </c:marker>
          <c:yVal>
            <c:numRef>
              <c:f>'September 2021'!$W$2:$W$32</c:f>
              <c:numCache>
                <c:formatCode>0.00</c:formatCode>
                <c:ptCount val="30"/>
                <c:pt idx="0">
                  <c:v>75</c:v>
                </c:pt>
                <c:pt idx="1">
                  <c:v>75</c:v>
                </c:pt>
                <c:pt idx="2">
                  <c:v>66</c:v>
                </c:pt>
                <c:pt idx="3">
                  <c:v>63</c:v>
                </c:pt>
                <c:pt idx="4">
                  <c:v>64</c:v>
                </c:pt>
                <c:pt idx="5">
                  <c:v>100</c:v>
                </c:pt>
                <c:pt idx="6">
                  <c:v>43</c:v>
                </c:pt>
                <c:pt idx="7">
                  <c:v>50</c:v>
                </c:pt>
                <c:pt idx="8">
                  <c:v>47</c:v>
                </c:pt>
                <c:pt idx="9">
                  <c:v>63.5</c:v>
                </c:pt>
                <c:pt idx="10">
                  <c:v>79</c:v>
                </c:pt>
                <c:pt idx="11">
                  <c:v>59</c:v>
                </c:pt>
                <c:pt idx="12">
                  <c:v>47</c:v>
                </c:pt>
                <c:pt idx="13">
                  <c:v>59</c:v>
                </c:pt>
                <c:pt idx="14">
                  <c:v>67</c:v>
                </c:pt>
                <c:pt idx="15">
                  <c:v>73</c:v>
                </c:pt>
                <c:pt idx="16">
                  <c:v>75</c:v>
                </c:pt>
                <c:pt idx="17">
                  <c:v>43</c:v>
                </c:pt>
                <c:pt idx="18">
                  <c:v>68</c:v>
                </c:pt>
                <c:pt idx="19">
                  <c:v>66</c:v>
                </c:pt>
                <c:pt idx="20">
                  <c:v>65</c:v>
                </c:pt>
                <c:pt idx="21">
                  <c:v>67</c:v>
                </c:pt>
                <c:pt idx="22">
                  <c:v>72</c:v>
                </c:pt>
                <c:pt idx="23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9-4884-8B80-744DDEB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24560"/>
        <c:axId val="1718686448"/>
      </c:scatterChart>
      <c:valAx>
        <c:axId val="172052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86448"/>
        <c:crosses val="autoZero"/>
        <c:crossBetween val="midCat"/>
      </c:valAx>
      <c:valAx>
        <c:axId val="17186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5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CC33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C33"/>
                </a:solidFill>
              </a:rPr>
              <a:t>Calls Handled Compared to Census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FFCC3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51626155426224"/>
          <c:y val="0.2897383063420888"/>
          <c:w val="0.84589129483814518"/>
          <c:h val="0.624243584135316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'September 2021'!$E$1</c:f>
              <c:strCache>
                <c:ptCount val="1"/>
                <c:pt idx="0">
                  <c:v>Census</c:v>
                </c:pt>
              </c:strCache>
            </c:strRef>
          </c:tx>
          <c:spPr>
            <a:solidFill>
              <a:srgbClr val="FFCC33"/>
            </a:soli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2021'!$E$2:$E$32</c:f>
              <c:numCache>
                <c:formatCode>0.00</c:formatCode>
                <c:ptCount val="30"/>
                <c:pt idx="0">
                  <c:v>348</c:v>
                </c:pt>
                <c:pt idx="1">
                  <c:v>350</c:v>
                </c:pt>
                <c:pt idx="2">
                  <c:v>347</c:v>
                </c:pt>
                <c:pt idx="3">
                  <c:v>332</c:v>
                </c:pt>
                <c:pt idx="4">
                  <c:v>334</c:v>
                </c:pt>
                <c:pt idx="5">
                  <c:v>318</c:v>
                </c:pt>
                <c:pt idx="6">
                  <c:v>333</c:v>
                </c:pt>
                <c:pt idx="7">
                  <c:v>332</c:v>
                </c:pt>
                <c:pt idx="8">
                  <c:v>354</c:v>
                </c:pt>
                <c:pt idx="9">
                  <c:v>356</c:v>
                </c:pt>
                <c:pt idx="10">
                  <c:v>354</c:v>
                </c:pt>
                <c:pt idx="11">
                  <c:v>331</c:v>
                </c:pt>
                <c:pt idx="12">
                  <c:v>330</c:v>
                </c:pt>
                <c:pt idx="13">
                  <c:v>344</c:v>
                </c:pt>
                <c:pt idx="14">
                  <c:v>337</c:v>
                </c:pt>
                <c:pt idx="15">
                  <c:v>348</c:v>
                </c:pt>
                <c:pt idx="16">
                  <c:v>344</c:v>
                </c:pt>
                <c:pt idx="17">
                  <c:v>342</c:v>
                </c:pt>
                <c:pt idx="18">
                  <c:v>326</c:v>
                </c:pt>
                <c:pt idx="19">
                  <c:v>333</c:v>
                </c:pt>
                <c:pt idx="20">
                  <c:v>362</c:v>
                </c:pt>
                <c:pt idx="21">
                  <c:v>339</c:v>
                </c:pt>
                <c:pt idx="22">
                  <c:v>340</c:v>
                </c:pt>
                <c:pt idx="23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7-4D6C-A24B-6F67FF0A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0065008"/>
        <c:axId val="1733594384"/>
      </c:barChart>
      <c:lineChart>
        <c:grouping val="standard"/>
        <c:varyColors val="0"/>
        <c:ser>
          <c:idx val="1"/>
          <c:order val="1"/>
          <c:tx>
            <c:strRef>
              <c:f>'September 2021'!$F$1</c:f>
              <c:strCache>
                <c:ptCount val="1"/>
                <c:pt idx="0">
                  <c:v># of calls handled</c:v>
                </c:pt>
              </c:strCache>
            </c:strRef>
          </c:tx>
          <c:spPr>
            <a:ln w="34925" cap="rnd">
              <a:solidFill>
                <a:srgbClr val="8F1828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'September 2021'!$F$2:$F$32</c:f>
              <c:numCache>
                <c:formatCode>0.00</c:formatCode>
                <c:ptCount val="30"/>
                <c:pt idx="0">
                  <c:v>1655</c:v>
                </c:pt>
                <c:pt idx="1">
                  <c:v>1615</c:v>
                </c:pt>
                <c:pt idx="2">
                  <c:v>1546</c:v>
                </c:pt>
                <c:pt idx="3">
                  <c:v>1555</c:v>
                </c:pt>
                <c:pt idx="4">
                  <c:v>1464</c:v>
                </c:pt>
                <c:pt idx="5">
                  <c:v>1509</c:v>
                </c:pt>
                <c:pt idx="6">
                  <c:v>1492</c:v>
                </c:pt>
                <c:pt idx="7">
                  <c:v>1722</c:v>
                </c:pt>
                <c:pt idx="8">
                  <c:v>1706</c:v>
                </c:pt>
                <c:pt idx="9">
                  <c:v>1684</c:v>
                </c:pt>
                <c:pt idx="10">
                  <c:v>1662</c:v>
                </c:pt>
                <c:pt idx="11">
                  <c:v>1592</c:v>
                </c:pt>
                <c:pt idx="12">
                  <c:v>1599</c:v>
                </c:pt>
                <c:pt idx="13">
                  <c:v>1675</c:v>
                </c:pt>
                <c:pt idx="14">
                  <c:v>1665</c:v>
                </c:pt>
                <c:pt idx="15">
                  <c:v>1676</c:v>
                </c:pt>
                <c:pt idx="16">
                  <c:v>1719</c:v>
                </c:pt>
                <c:pt idx="17">
                  <c:v>1597</c:v>
                </c:pt>
                <c:pt idx="18">
                  <c:v>1565</c:v>
                </c:pt>
                <c:pt idx="19">
                  <c:v>1642</c:v>
                </c:pt>
                <c:pt idx="20">
                  <c:v>1691</c:v>
                </c:pt>
                <c:pt idx="21">
                  <c:v>1708</c:v>
                </c:pt>
                <c:pt idx="22">
                  <c:v>1585</c:v>
                </c:pt>
                <c:pt idx="23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7-4D6C-A24B-6F67FF0A5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65008"/>
        <c:axId val="1733594384"/>
      </c:lineChart>
      <c:catAx>
        <c:axId val="17400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94384"/>
        <c:crosses val="autoZero"/>
        <c:auto val="1"/>
        <c:lblAlgn val="ctr"/>
        <c:lblOffset val="100"/>
        <c:noMultiLvlLbl val="0"/>
      </c:catAx>
      <c:valAx>
        <c:axId val="1733594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CC33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C33"/>
                </a:solidFill>
              </a:rPr>
              <a:t>Meal</a:t>
            </a:r>
            <a:r>
              <a:rPr lang="en-US" baseline="0">
                <a:solidFill>
                  <a:srgbClr val="FFCC33"/>
                </a:solidFill>
              </a:rPr>
              <a:t> Period Tray Count</a:t>
            </a:r>
            <a:endParaRPr lang="en-US">
              <a:solidFill>
                <a:srgbClr val="FFCC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FFCC3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70364435366569E-2"/>
          <c:y val="0.12830735823194983"/>
          <c:w val="0.90532963556463342"/>
          <c:h val="0.712308591613441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'September 2021'!$P$1</c:f>
              <c:strCache>
                <c:ptCount val="1"/>
                <c:pt idx="0">
                  <c:v>Total # of Bfast Trays</c:v>
                </c:pt>
              </c:strCache>
            </c:strRef>
          </c:tx>
          <c:spPr>
            <a:solidFill>
              <a:srgbClr val="FFCC33"/>
            </a:soli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2021'!$P$2:$P$32</c:f>
              <c:numCache>
                <c:formatCode>0.00</c:formatCode>
                <c:ptCount val="30"/>
                <c:pt idx="0">
                  <c:v>196</c:v>
                </c:pt>
                <c:pt idx="1">
                  <c:v>168</c:v>
                </c:pt>
                <c:pt idx="2">
                  <c:v>173</c:v>
                </c:pt>
                <c:pt idx="3">
                  <c:v>180</c:v>
                </c:pt>
                <c:pt idx="4">
                  <c:v>182</c:v>
                </c:pt>
                <c:pt idx="5">
                  <c:v>167</c:v>
                </c:pt>
                <c:pt idx="6">
                  <c:v>156</c:v>
                </c:pt>
                <c:pt idx="7">
                  <c:v>162</c:v>
                </c:pt>
                <c:pt idx="8">
                  <c:v>209</c:v>
                </c:pt>
                <c:pt idx="9">
                  <c:v>183</c:v>
                </c:pt>
                <c:pt idx="10">
                  <c:v>174</c:v>
                </c:pt>
                <c:pt idx="11">
                  <c:v>177</c:v>
                </c:pt>
                <c:pt idx="12">
                  <c:v>166</c:v>
                </c:pt>
                <c:pt idx="13">
                  <c:v>161</c:v>
                </c:pt>
                <c:pt idx="14">
                  <c:v>192</c:v>
                </c:pt>
                <c:pt idx="15">
                  <c:v>182</c:v>
                </c:pt>
                <c:pt idx="16">
                  <c:v>172</c:v>
                </c:pt>
                <c:pt idx="17">
                  <c:v>202</c:v>
                </c:pt>
                <c:pt idx="18">
                  <c:v>187</c:v>
                </c:pt>
                <c:pt idx="19">
                  <c:v>169</c:v>
                </c:pt>
                <c:pt idx="20">
                  <c:v>186</c:v>
                </c:pt>
                <c:pt idx="21">
                  <c:v>172</c:v>
                </c:pt>
                <c:pt idx="22">
                  <c:v>188</c:v>
                </c:pt>
                <c:pt idx="23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3-4B9E-8D10-0FFBAEB39459}"/>
            </c:ext>
          </c:extLst>
        </c:ser>
        <c:ser>
          <c:idx val="1"/>
          <c:order val="1"/>
          <c:tx>
            <c:strRef>
              <c:f>'September 2021'!$Q$1</c:f>
              <c:strCache>
                <c:ptCount val="1"/>
                <c:pt idx="0">
                  <c:v>Total # of Lunch Trays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2021'!$Q$2:$Q$32</c:f>
              <c:numCache>
                <c:formatCode>0.00</c:formatCode>
                <c:ptCount val="30"/>
                <c:pt idx="0">
                  <c:v>160</c:v>
                </c:pt>
                <c:pt idx="1">
                  <c:v>156</c:v>
                </c:pt>
                <c:pt idx="2">
                  <c:v>158</c:v>
                </c:pt>
                <c:pt idx="3">
                  <c:v>160</c:v>
                </c:pt>
                <c:pt idx="4">
                  <c:v>168</c:v>
                </c:pt>
                <c:pt idx="5">
                  <c:v>185</c:v>
                </c:pt>
                <c:pt idx="6">
                  <c:v>169</c:v>
                </c:pt>
                <c:pt idx="7">
                  <c:v>189</c:v>
                </c:pt>
                <c:pt idx="8">
                  <c:v>157</c:v>
                </c:pt>
                <c:pt idx="9">
                  <c:v>169</c:v>
                </c:pt>
                <c:pt idx="10">
                  <c:v>185</c:v>
                </c:pt>
                <c:pt idx="11">
                  <c:v>155</c:v>
                </c:pt>
                <c:pt idx="12">
                  <c:v>163</c:v>
                </c:pt>
                <c:pt idx="13">
                  <c:v>179</c:v>
                </c:pt>
                <c:pt idx="14">
                  <c:v>162</c:v>
                </c:pt>
                <c:pt idx="15">
                  <c:v>178</c:v>
                </c:pt>
                <c:pt idx="16">
                  <c:v>194</c:v>
                </c:pt>
                <c:pt idx="17">
                  <c:v>149</c:v>
                </c:pt>
                <c:pt idx="18">
                  <c:v>174</c:v>
                </c:pt>
                <c:pt idx="19">
                  <c:v>175</c:v>
                </c:pt>
                <c:pt idx="20">
                  <c:v>166</c:v>
                </c:pt>
                <c:pt idx="21">
                  <c:v>156</c:v>
                </c:pt>
                <c:pt idx="22">
                  <c:v>149</c:v>
                </c:pt>
                <c:pt idx="2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3-4B9E-8D10-0FFBAEB39459}"/>
            </c:ext>
          </c:extLst>
        </c:ser>
        <c:ser>
          <c:idx val="2"/>
          <c:order val="2"/>
          <c:tx>
            <c:strRef>
              <c:f>'September 2021'!$R$1</c:f>
              <c:strCache>
                <c:ptCount val="1"/>
                <c:pt idx="0">
                  <c:v>Total # of Dinner  Trays</c:v>
                </c:pt>
              </c:strCache>
            </c:strRef>
          </c:tx>
          <c:spPr>
            <a:solidFill>
              <a:srgbClr val="8F1828"/>
            </a:soli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2021'!$R$2:$R$32</c:f>
              <c:numCache>
                <c:formatCode>0.00</c:formatCode>
                <c:ptCount val="30"/>
                <c:pt idx="0">
                  <c:v>189</c:v>
                </c:pt>
                <c:pt idx="1">
                  <c:v>191</c:v>
                </c:pt>
                <c:pt idx="2">
                  <c:v>205</c:v>
                </c:pt>
                <c:pt idx="3">
                  <c:v>203</c:v>
                </c:pt>
                <c:pt idx="4">
                  <c:v>178</c:v>
                </c:pt>
                <c:pt idx="5">
                  <c:v>196</c:v>
                </c:pt>
                <c:pt idx="6">
                  <c:v>194</c:v>
                </c:pt>
                <c:pt idx="7">
                  <c:v>198</c:v>
                </c:pt>
                <c:pt idx="8">
                  <c:v>177</c:v>
                </c:pt>
                <c:pt idx="9">
                  <c:v>191</c:v>
                </c:pt>
                <c:pt idx="10">
                  <c:v>212</c:v>
                </c:pt>
                <c:pt idx="11">
                  <c:v>186</c:v>
                </c:pt>
                <c:pt idx="12">
                  <c:v>192</c:v>
                </c:pt>
                <c:pt idx="13">
                  <c:v>185</c:v>
                </c:pt>
                <c:pt idx="14">
                  <c:v>193</c:v>
                </c:pt>
                <c:pt idx="15">
                  <c:v>195</c:v>
                </c:pt>
                <c:pt idx="16">
                  <c:v>211</c:v>
                </c:pt>
                <c:pt idx="17">
                  <c:v>199</c:v>
                </c:pt>
                <c:pt idx="18">
                  <c:v>205</c:v>
                </c:pt>
                <c:pt idx="19">
                  <c:v>216</c:v>
                </c:pt>
                <c:pt idx="20">
                  <c:v>203</c:v>
                </c:pt>
                <c:pt idx="21">
                  <c:v>201</c:v>
                </c:pt>
                <c:pt idx="22">
                  <c:v>191</c:v>
                </c:pt>
                <c:pt idx="23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3-4B9E-8D10-0FFBAEB39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60725696"/>
        <c:axId val="1743703792"/>
      </c:barChart>
      <c:catAx>
        <c:axId val="18607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3792"/>
        <c:crosses val="autoZero"/>
        <c:auto val="1"/>
        <c:lblAlgn val="ctr"/>
        <c:lblOffset val="100"/>
        <c:noMultiLvlLbl val="0"/>
      </c:catAx>
      <c:valAx>
        <c:axId val="17437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7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FFCC33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CC33"/>
                </a:solidFill>
              </a:rPr>
              <a:t>Meal Period Call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FFCC3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'September 2021'!$G$1</c:f>
              <c:strCache>
                <c:ptCount val="1"/>
                <c:pt idx="0">
                  <c:v>Call Vol. for Breakfast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'September 2021'!$G$2:$G$31</c:f>
              <c:numCache>
                <c:formatCode>0.00</c:formatCode>
                <c:ptCount val="30"/>
                <c:pt idx="0">
                  <c:v>606</c:v>
                </c:pt>
                <c:pt idx="1">
                  <c:v>599</c:v>
                </c:pt>
                <c:pt idx="2">
                  <c:v>571</c:v>
                </c:pt>
                <c:pt idx="3">
                  <c:v>552</c:v>
                </c:pt>
                <c:pt idx="4">
                  <c:v>533</c:v>
                </c:pt>
                <c:pt idx="5">
                  <c:v>568</c:v>
                </c:pt>
                <c:pt idx="6">
                  <c:v>513</c:v>
                </c:pt>
                <c:pt idx="7">
                  <c:v>644</c:v>
                </c:pt>
                <c:pt idx="8">
                  <c:v>666</c:v>
                </c:pt>
                <c:pt idx="9">
                  <c:v>598</c:v>
                </c:pt>
                <c:pt idx="10">
                  <c:v>640</c:v>
                </c:pt>
                <c:pt idx="11">
                  <c:v>599</c:v>
                </c:pt>
                <c:pt idx="12">
                  <c:v>588</c:v>
                </c:pt>
                <c:pt idx="13">
                  <c:v>623</c:v>
                </c:pt>
                <c:pt idx="14">
                  <c:v>626</c:v>
                </c:pt>
                <c:pt idx="15">
                  <c:v>623</c:v>
                </c:pt>
                <c:pt idx="16">
                  <c:v>586</c:v>
                </c:pt>
                <c:pt idx="17">
                  <c:v>628</c:v>
                </c:pt>
                <c:pt idx="18">
                  <c:v>549</c:v>
                </c:pt>
                <c:pt idx="19">
                  <c:v>552</c:v>
                </c:pt>
                <c:pt idx="20">
                  <c:v>609</c:v>
                </c:pt>
                <c:pt idx="21">
                  <c:v>659</c:v>
                </c:pt>
                <c:pt idx="22">
                  <c:v>611</c:v>
                </c:pt>
                <c:pt idx="23">
                  <c:v>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8-4AF2-9715-731C9E92CAB9}"/>
            </c:ext>
          </c:extLst>
        </c:ser>
        <c:ser>
          <c:idx val="1"/>
          <c:order val="1"/>
          <c:tx>
            <c:strRef>
              <c:f>'September 2021'!$H$1</c:f>
              <c:strCache>
                <c:ptCount val="1"/>
                <c:pt idx="0">
                  <c:v>Call Vol. for Lunch</c:v>
                </c:pt>
              </c:strCache>
            </c:strRef>
          </c:tx>
          <c:spPr>
            <a:ln w="34925" cap="rnd">
              <a:solidFill>
                <a:schemeClr val="tx1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'September 2021'!$H$2:$H$31</c:f>
              <c:numCache>
                <c:formatCode>0.00</c:formatCode>
                <c:ptCount val="30"/>
                <c:pt idx="0">
                  <c:v>528</c:v>
                </c:pt>
                <c:pt idx="1">
                  <c:v>491</c:v>
                </c:pt>
                <c:pt idx="2">
                  <c:v>462</c:v>
                </c:pt>
                <c:pt idx="3">
                  <c:v>515</c:v>
                </c:pt>
                <c:pt idx="4">
                  <c:v>481</c:v>
                </c:pt>
                <c:pt idx="5">
                  <c:v>476</c:v>
                </c:pt>
                <c:pt idx="6">
                  <c:v>461</c:v>
                </c:pt>
                <c:pt idx="7">
                  <c:v>531</c:v>
                </c:pt>
                <c:pt idx="8">
                  <c:v>490</c:v>
                </c:pt>
                <c:pt idx="9">
                  <c:v>573</c:v>
                </c:pt>
                <c:pt idx="10">
                  <c:v>497</c:v>
                </c:pt>
                <c:pt idx="11">
                  <c:v>484</c:v>
                </c:pt>
                <c:pt idx="12">
                  <c:v>525</c:v>
                </c:pt>
                <c:pt idx="13">
                  <c:v>538</c:v>
                </c:pt>
                <c:pt idx="14">
                  <c:v>501</c:v>
                </c:pt>
                <c:pt idx="15">
                  <c:v>459</c:v>
                </c:pt>
                <c:pt idx="16">
                  <c:v>575</c:v>
                </c:pt>
                <c:pt idx="17">
                  <c:v>463</c:v>
                </c:pt>
                <c:pt idx="18">
                  <c:v>522</c:v>
                </c:pt>
                <c:pt idx="19">
                  <c:v>518</c:v>
                </c:pt>
                <c:pt idx="20">
                  <c:v>525</c:v>
                </c:pt>
                <c:pt idx="21">
                  <c:v>519</c:v>
                </c:pt>
                <c:pt idx="22">
                  <c:v>443</c:v>
                </c:pt>
                <c:pt idx="23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78-4AF2-9715-731C9E92CAB9}"/>
            </c:ext>
          </c:extLst>
        </c:ser>
        <c:ser>
          <c:idx val="2"/>
          <c:order val="2"/>
          <c:tx>
            <c:strRef>
              <c:f>'September 2021'!$I$1</c:f>
              <c:strCache>
                <c:ptCount val="1"/>
                <c:pt idx="0">
                  <c:v>Call Vol. for Dinner</c:v>
                </c:pt>
              </c:strCache>
            </c:strRef>
          </c:tx>
          <c:spPr>
            <a:ln w="34925" cap="rnd">
              <a:solidFill>
                <a:srgbClr val="8F1828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'September 2021'!$I$2:$I$31</c:f>
              <c:numCache>
                <c:formatCode>0.00</c:formatCode>
                <c:ptCount val="30"/>
                <c:pt idx="0">
                  <c:v>521</c:v>
                </c:pt>
                <c:pt idx="1">
                  <c:v>511</c:v>
                </c:pt>
                <c:pt idx="2">
                  <c:v>513</c:v>
                </c:pt>
                <c:pt idx="3">
                  <c:v>488</c:v>
                </c:pt>
                <c:pt idx="4">
                  <c:v>450</c:v>
                </c:pt>
                <c:pt idx="5">
                  <c:v>465</c:v>
                </c:pt>
                <c:pt idx="6">
                  <c:v>518</c:v>
                </c:pt>
                <c:pt idx="7">
                  <c:v>547</c:v>
                </c:pt>
                <c:pt idx="8">
                  <c:v>550</c:v>
                </c:pt>
                <c:pt idx="9">
                  <c:v>513</c:v>
                </c:pt>
                <c:pt idx="10">
                  <c:v>525</c:v>
                </c:pt>
                <c:pt idx="11">
                  <c:v>509</c:v>
                </c:pt>
                <c:pt idx="12">
                  <c:v>486</c:v>
                </c:pt>
                <c:pt idx="13">
                  <c:v>514</c:v>
                </c:pt>
                <c:pt idx="14">
                  <c:v>538</c:v>
                </c:pt>
                <c:pt idx="15">
                  <c:v>635</c:v>
                </c:pt>
                <c:pt idx="16">
                  <c:v>558</c:v>
                </c:pt>
                <c:pt idx="17">
                  <c:v>506</c:v>
                </c:pt>
                <c:pt idx="18">
                  <c:v>494</c:v>
                </c:pt>
                <c:pt idx="19">
                  <c:v>572</c:v>
                </c:pt>
                <c:pt idx="20">
                  <c:v>557</c:v>
                </c:pt>
                <c:pt idx="21">
                  <c:v>530</c:v>
                </c:pt>
                <c:pt idx="22">
                  <c:v>531</c:v>
                </c:pt>
                <c:pt idx="23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78-4AF2-9715-731C9E92C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19359"/>
        <c:axId val="1027841440"/>
      </c:lineChart>
      <c:catAx>
        <c:axId val="25319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41440"/>
        <c:crosses val="autoZero"/>
        <c:auto val="1"/>
        <c:lblAlgn val="ctr"/>
        <c:lblOffset val="100"/>
        <c:noMultiLvlLbl val="0"/>
      </c:catAx>
      <c:valAx>
        <c:axId val="10278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Answered in 90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'September 2021'!$W$2:$W$31</c:f>
              <c:numCache>
                <c:formatCode>0.00</c:formatCode>
                <c:ptCount val="30"/>
                <c:pt idx="0">
                  <c:v>75</c:v>
                </c:pt>
                <c:pt idx="1">
                  <c:v>75</c:v>
                </c:pt>
                <c:pt idx="2">
                  <c:v>66</c:v>
                </c:pt>
                <c:pt idx="3">
                  <c:v>63</c:v>
                </c:pt>
                <c:pt idx="4">
                  <c:v>64</c:v>
                </c:pt>
                <c:pt idx="5">
                  <c:v>100</c:v>
                </c:pt>
                <c:pt idx="6">
                  <c:v>43</c:v>
                </c:pt>
                <c:pt idx="7">
                  <c:v>50</c:v>
                </c:pt>
                <c:pt idx="8">
                  <c:v>47</c:v>
                </c:pt>
                <c:pt idx="9">
                  <c:v>63.5</c:v>
                </c:pt>
                <c:pt idx="10">
                  <c:v>79</c:v>
                </c:pt>
                <c:pt idx="11">
                  <c:v>59</c:v>
                </c:pt>
                <c:pt idx="12">
                  <c:v>47</c:v>
                </c:pt>
                <c:pt idx="13">
                  <c:v>59</c:v>
                </c:pt>
                <c:pt idx="14">
                  <c:v>67</c:v>
                </c:pt>
                <c:pt idx="15">
                  <c:v>73</c:v>
                </c:pt>
                <c:pt idx="16">
                  <c:v>75</c:v>
                </c:pt>
                <c:pt idx="17">
                  <c:v>43</c:v>
                </c:pt>
                <c:pt idx="18">
                  <c:v>68</c:v>
                </c:pt>
                <c:pt idx="19">
                  <c:v>66</c:v>
                </c:pt>
                <c:pt idx="20">
                  <c:v>65</c:v>
                </c:pt>
                <c:pt idx="21">
                  <c:v>67</c:v>
                </c:pt>
                <c:pt idx="22">
                  <c:v>72</c:v>
                </c:pt>
                <c:pt idx="23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85-4219-9CA8-8F78EFAF5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24560"/>
        <c:axId val="1718686448"/>
      </c:scatterChart>
      <c:valAx>
        <c:axId val="172052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86448"/>
        <c:crosses val="autoZero"/>
        <c:crossBetween val="midCat"/>
      </c:valAx>
      <c:valAx>
        <c:axId val="17186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5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Calls Handled Compared to Census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8543951638537"/>
          <c:y val="0.15828301938030107"/>
          <c:w val="0.84589129483814518"/>
          <c:h val="0.624243584135316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'September 2021'!$E$1</c:f>
              <c:strCache>
                <c:ptCount val="1"/>
                <c:pt idx="0">
                  <c:v>Census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2021'!$E$2:$E$31</c:f>
              <c:numCache>
                <c:formatCode>0.00</c:formatCode>
                <c:ptCount val="30"/>
                <c:pt idx="0">
                  <c:v>348</c:v>
                </c:pt>
                <c:pt idx="1">
                  <c:v>350</c:v>
                </c:pt>
                <c:pt idx="2">
                  <c:v>347</c:v>
                </c:pt>
                <c:pt idx="3">
                  <c:v>332</c:v>
                </c:pt>
                <c:pt idx="4">
                  <c:v>334</c:v>
                </c:pt>
                <c:pt idx="5">
                  <c:v>318</c:v>
                </c:pt>
                <c:pt idx="6">
                  <c:v>333</c:v>
                </c:pt>
                <c:pt idx="7">
                  <c:v>332</c:v>
                </c:pt>
                <c:pt idx="8">
                  <c:v>354</c:v>
                </c:pt>
                <c:pt idx="9">
                  <c:v>356</c:v>
                </c:pt>
                <c:pt idx="10">
                  <c:v>354</c:v>
                </c:pt>
                <c:pt idx="11">
                  <c:v>331</c:v>
                </c:pt>
                <c:pt idx="12">
                  <c:v>330</c:v>
                </c:pt>
                <c:pt idx="13">
                  <c:v>344</c:v>
                </c:pt>
                <c:pt idx="14">
                  <c:v>337</c:v>
                </c:pt>
                <c:pt idx="15">
                  <c:v>348</c:v>
                </c:pt>
                <c:pt idx="16">
                  <c:v>344</c:v>
                </c:pt>
                <c:pt idx="17">
                  <c:v>342</c:v>
                </c:pt>
                <c:pt idx="18">
                  <c:v>326</c:v>
                </c:pt>
                <c:pt idx="19">
                  <c:v>333</c:v>
                </c:pt>
                <c:pt idx="20">
                  <c:v>362</c:v>
                </c:pt>
                <c:pt idx="21">
                  <c:v>339</c:v>
                </c:pt>
                <c:pt idx="22">
                  <c:v>340</c:v>
                </c:pt>
                <c:pt idx="23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E91-942B-AC2AC87C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0065008"/>
        <c:axId val="1733594384"/>
      </c:barChart>
      <c:lineChart>
        <c:grouping val="standard"/>
        <c:varyColors val="0"/>
        <c:ser>
          <c:idx val="1"/>
          <c:order val="1"/>
          <c:tx>
            <c:strRef>
              <c:f>'September 2021'!$F$1</c:f>
              <c:strCache>
                <c:ptCount val="1"/>
                <c:pt idx="0">
                  <c:v># of calls handled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</c:spPr>
          <c:marker>
            <c:symbol val="none"/>
          </c:marker>
          <c:val>
            <c:numRef>
              <c:f>'September 2021'!$F$2:$F$31</c:f>
              <c:numCache>
                <c:formatCode>0.00</c:formatCode>
                <c:ptCount val="30"/>
                <c:pt idx="0">
                  <c:v>1655</c:v>
                </c:pt>
                <c:pt idx="1">
                  <c:v>1615</c:v>
                </c:pt>
                <c:pt idx="2">
                  <c:v>1546</c:v>
                </c:pt>
                <c:pt idx="3">
                  <c:v>1555</c:v>
                </c:pt>
                <c:pt idx="4">
                  <c:v>1464</c:v>
                </c:pt>
                <c:pt idx="5">
                  <c:v>1509</c:v>
                </c:pt>
                <c:pt idx="6">
                  <c:v>1492</c:v>
                </c:pt>
                <c:pt idx="7">
                  <c:v>1722</c:v>
                </c:pt>
                <c:pt idx="8">
                  <c:v>1706</c:v>
                </c:pt>
                <c:pt idx="9">
                  <c:v>1684</c:v>
                </c:pt>
                <c:pt idx="10">
                  <c:v>1662</c:v>
                </c:pt>
                <c:pt idx="11">
                  <c:v>1592</c:v>
                </c:pt>
                <c:pt idx="12">
                  <c:v>1599</c:v>
                </c:pt>
                <c:pt idx="13">
                  <c:v>1675</c:v>
                </c:pt>
                <c:pt idx="14">
                  <c:v>1665</c:v>
                </c:pt>
                <c:pt idx="15">
                  <c:v>1676</c:v>
                </c:pt>
                <c:pt idx="16">
                  <c:v>1719</c:v>
                </c:pt>
                <c:pt idx="17">
                  <c:v>1597</c:v>
                </c:pt>
                <c:pt idx="18">
                  <c:v>1565</c:v>
                </c:pt>
                <c:pt idx="19">
                  <c:v>1642</c:v>
                </c:pt>
                <c:pt idx="20">
                  <c:v>1691</c:v>
                </c:pt>
                <c:pt idx="21">
                  <c:v>1708</c:v>
                </c:pt>
                <c:pt idx="22">
                  <c:v>1585</c:v>
                </c:pt>
                <c:pt idx="23">
                  <c:v>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A-4E91-942B-AC2AC87CF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065008"/>
        <c:axId val="1733594384"/>
      </c:lineChart>
      <c:catAx>
        <c:axId val="17400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94384"/>
        <c:crosses val="autoZero"/>
        <c:auto val="1"/>
        <c:lblAlgn val="ctr"/>
        <c:lblOffset val="100"/>
        <c:noMultiLvlLbl val="0"/>
      </c:catAx>
      <c:valAx>
        <c:axId val="17335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Tray Totals By Meal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70364435366569E-2"/>
          <c:y val="0.12830735823194983"/>
          <c:w val="0.90532963556463342"/>
          <c:h val="0.712308591613441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'September 2021'!$P$1</c:f>
              <c:strCache>
                <c:ptCount val="1"/>
                <c:pt idx="0">
                  <c:v>Total # of Bfast Trays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2021'!$P$2:$P$31</c:f>
              <c:numCache>
                <c:formatCode>0.00</c:formatCode>
                <c:ptCount val="30"/>
                <c:pt idx="0">
                  <c:v>196</c:v>
                </c:pt>
                <c:pt idx="1">
                  <c:v>168</c:v>
                </c:pt>
                <c:pt idx="2">
                  <c:v>173</c:v>
                </c:pt>
                <c:pt idx="3">
                  <c:v>180</c:v>
                </c:pt>
                <c:pt idx="4">
                  <c:v>182</c:v>
                </c:pt>
                <c:pt idx="5">
                  <c:v>167</c:v>
                </c:pt>
                <c:pt idx="6">
                  <c:v>156</c:v>
                </c:pt>
                <c:pt idx="7">
                  <c:v>162</c:v>
                </c:pt>
                <c:pt idx="8">
                  <c:v>209</c:v>
                </c:pt>
                <c:pt idx="9">
                  <c:v>183</c:v>
                </c:pt>
                <c:pt idx="10">
                  <c:v>174</c:v>
                </c:pt>
                <c:pt idx="11">
                  <c:v>177</c:v>
                </c:pt>
                <c:pt idx="12">
                  <c:v>166</c:v>
                </c:pt>
                <c:pt idx="13">
                  <c:v>161</c:v>
                </c:pt>
                <c:pt idx="14">
                  <c:v>192</c:v>
                </c:pt>
                <c:pt idx="15">
                  <c:v>182</c:v>
                </c:pt>
                <c:pt idx="16">
                  <c:v>172</c:v>
                </c:pt>
                <c:pt idx="17">
                  <c:v>202</c:v>
                </c:pt>
                <c:pt idx="18">
                  <c:v>187</c:v>
                </c:pt>
                <c:pt idx="19">
                  <c:v>169</c:v>
                </c:pt>
                <c:pt idx="20">
                  <c:v>186</c:v>
                </c:pt>
                <c:pt idx="21">
                  <c:v>172</c:v>
                </c:pt>
                <c:pt idx="22">
                  <c:v>188</c:v>
                </c:pt>
                <c:pt idx="23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9-447E-A6C4-2E312F72C45C}"/>
            </c:ext>
          </c:extLst>
        </c:ser>
        <c:ser>
          <c:idx val="1"/>
          <c:order val="1"/>
          <c:tx>
            <c:strRef>
              <c:f>'September 2021'!$Q$1</c:f>
              <c:strCache>
                <c:ptCount val="1"/>
                <c:pt idx="0">
                  <c:v>Total # of Lunch Trays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3000"/>
                    <a:shade val="100000"/>
                    <a:satMod val="150000"/>
                  </a:schemeClr>
                </a:gs>
                <a:gs pos="25000">
                  <a:schemeClr val="accent2">
                    <a:tint val="96000"/>
                    <a:shade val="80000"/>
                    <a:satMod val="105000"/>
                  </a:schemeClr>
                </a:gs>
                <a:gs pos="38000">
                  <a:schemeClr val="accent2">
                    <a:tint val="96000"/>
                    <a:shade val="59000"/>
                    <a:satMod val="120000"/>
                  </a:schemeClr>
                </a:gs>
                <a:gs pos="55000">
                  <a:schemeClr val="accent2">
                    <a:tint val="100000"/>
                    <a:shade val="57000"/>
                    <a:satMod val="120000"/>
                  </a:schemeClr>
                </a:gs>
                <a:gs pos="80000">
                  <a:schemeClr val="accent2">
                    <a:tint val="100000"/>
                    <a:shade val="56000"/>
                    <a:satMod val="145000"/>
                  </a:schemeClr>
                </a:gs>
                <a:gs pos="88000">
                  <a:schemeClr val="accent2">
                    <a:tint val="100000"/>
                    <a:shade val="63000"/>
                    <a:satMod val="160000"/>
                  </a:schemeClr>
                </a:gs>
                <a:gs pos="100000">
                  <a:schemeClr val="accent2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2021'!$Q$2:$Q$31</c:f>
              <c:numCache>
                <c:formatCode>0.00</c:formatCode>
                <c:ptCount val="30"/>
                <c:pt idx="0">
                  <c:v>160</c:v>
                </c:pt>
                <c:pt idx="1">
                  <c:v>156</c:v>
                </c:pt>
                <c:pt idx="2">
                  <c:v>158</c:v>
                </c:pt>
                <c:pt idx="3">
                  <c:v>160</c:v>
                </c:pt>
                <c:pt idx="4">
                  <c:v>168</c:v>
                </c:pt>
                <c:pt idx="5">
                  <c:v>185</c:v>
                </c:pt>
                <c:pt idx="6">
                  <c:v>169</c:v>
                </c:pt>
                <c:pt idx="7">
                  <c:v>189</c:v>
                </c:pt>
                <c:pt idx="8">
                  <c:v>157</c:v>
                </c:pt>
                <c:pt idx="9">
                  <c:v>169</c:v>
                </c:pt>
                <c:pt idx="10">
                  <c:v>185</c:v>
                </c:pt>
                <c:pt idx="11">
                  <c:v>155</c:v>
                </c:pt>
                <c:pt idx="12">
                  <c:v>163</c:v>
                </c:pt>
                <c:pt idx="13">
                  <c:v>179</c:v>
                </c:pt>
                <c:pt idx="14">
                  <c:v>162</c:v>
                </c:pt>
                <c:pt idx="15">
                  <c:v>178</c:v>
                </c:pt>
                <c:pt idx="16">
                  <c:v>194</c:v>
                </c:pt>
                <c:pt idx="17">
                  <c:v>149</c:v>
                </c:pt>
                <c:pt idx="18">
                  <c:v>174</c:v>
                </c:pt>
                <c:pt idx="19">
                  <c:v>175</c:v>
                </c:pt>
                <c:pt idx="20">
                  <c:v>166</c:v>
                </c:pt>
                <c:pt idx="21">
                  <c:v>156</c:v>
                </c:pt>
                <c:pt idx="22">
                  <c:v>149</c:v>
                </c:pt>
                <c:pt idx="2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9-447E-A6C4-2E312F72C45C}"/>
            </c:ext>
          </c:extLst>
        </c:ser>
        <c:ser>
          <c:idx val="2"/>
          <c:order val="2"/>
          <c:tx>
            <c:strRef>
              <c:f>'September 2021'!$R$1</c:f>
              <c:strCache>
                <c:ptCount val="1"/>
                <c:pt idx="0">
                  <c:v>Total # of Dinner  Trays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73000"/>
                    <a:shade val="100000"/>
                    <a:satMod val="150000"/>
                  </a:schemeClr>
                </a:gs>
                <a:gs pos="25000">
                  <a:schemeClr val="accent3">
                    <a:tint val="96000"/>
                    <a:shade val="80000"/>
                    <a:satMod val="105000"/>
                  </a:schemeClr>
                </a:gs>
                <a:gs pos="38000">
                  <a:schemeClr val="accent3">
                    <a:tint val="96000"/>
                    <a:shade val="59000"/>
                    <a:satMod val="120000"/>
                  </a:schemeClr>
                </a:gs>
                <a:gs pos="55000">
                  <a:schemeClr val="accent3">
                    <a:tint val="100000"/>
                    <a:shade val="57000"/>
                    <a:satMod val="120000"/>
                  </a:schemeClr>
                </a:gs>
                <a:gs pos="80000">
                  <a:schemeClr val="accent3">
                    <a:tint val="100000"/>
                    <a:shade val="56000"/>
                    <a:satMod val="145000"/>
                  </a:schemeClr>
                </a:gs>
                <a:gs pos="88000">
                  <a:schemeClr val="accent3">
                    <a:tint val="100000"/>
                    <a:shade val="63000"/>
                    <a:satMod val="160000"/>
                  </a:schemeClr>
                </a:gs>
                <a:gs pos="100000">
                  <a:schemeClr val="accent3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contourW="10160"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val>
            <c:numRef>
              <c:f>'September 2021'!$R$2:$R$31</c:f>
              <c:numCache>
                <c:formatCode>0.00</c:formatCode>
                <c:ptCount val="30"/>
                <c:pt idx="0">
                  <c:v>189</c:v>
                </c:pt>
                <c:pt idx="1">
                  <c:v>191</c:v>
                </c:pt>
                <c:pt idx="2">
                  <c:v>205</c:v>
                </c:pt>
                <c:pt idx="3">
                  <c:v>203</c:v>
                </c:pt>
                <c:pt idx="4">
                  <c:v>178</c:v>
                </c:pt>
                <c:pt idx="5">
                  <c:v>196</c:v>
                </c:pt>
                <c:pt idx="6">
                  <c:v>194</c:v>
                </c:pt>
                <c:pt idx="7">
                  <c:v>198</c:v>
                </c:pt>
                <c:pt idx="8">
                  <c:v>177</c:v>
                </c:pt>
                <c:pt idx="9">
                  <c:v>191</c:v>
                </c:pt>
                <c:pt idx="10">
                  <c:v>212</c:v>
                </c:pt>
                <c:pt idx="11">
                  <c:v>186</c:v>
                </c:pt>
                <c:pt idx="12">
                  <c:v>192</c:v>
                </c:pt>
                <c:pt idx="13">
                  <c:v>185</c:v>
                </c:pt>
                <c:pt idx="14">
                  <c:v>193</c:v>
                </c:pt>
                <c:pt idx="15">
                  <c:v>195</c:v>
                </c:pt>
                <c:pt idx="16">
                  <c:v>211</c:v>
                </c:pt>
                <c:pt idx="17">
                  <c:v>199</c:v>
                </c:pt>
                <c:pt idx="18">
                  <c:v>205</c:v>
                </c:pt>
                <c:pt idx="19">
                  <c:v>216</c:v>
                </c:pt>
                <c:pt idx="20">
                  <c:v>203</c:v>
                </c:pt>
                <c:pt idx="21">
                  <c:v>201</c:v>
                </c:pt>
                <c:pt idx="22">
                  <c:v>191</c:v>
                </c:pt>
                <c:pt idx="23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E9-447E-A6C4-2E312F72C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60725696"/>
        <c:axId val="1743703792"/>
      </c:barChart>
      <c:catAx>
        <c:axId val="18607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3792"/>
        <c:crosses val="autoZero"/>
        <c:auto val="1"/>
        <c:lblAlgn val="ctr"/>
        <c:lblOffset val="100"/>
        <c:noMultiLvlLbl val="0"/>
      </c:catAx>
      <c:valAx>
        <c:axId val="17437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7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2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0</xdr:rowOff>
    </xdr:from>
    <xdr:to>
      <xdr:col>8</xdr:col>
      <xdr:colOff>421821</xdr:colOff>
      <xdr:row>57</xdr:row>
      <xdr:rowOff>65315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04426-5A5A-431C-87D9-181B27666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408215</xdr:colOff>
      <xdr:row>40</xdr:row>
      <xdr:rowOff>13607</xdr:rowOff>
    </xdr:from>
    <xdr:to>
      <xdr:col>16</xdr:col>
      <xdr:colOff>793297</xdr:colOff>
      <xdr:row>57</xdr:row>
      <xdr:rowOff>78922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7848C-A3E6-4219-8A2F-D8AE25085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721178</xdr:colOff>
      <xdr:row>40</xdr:row>
      <xdr:rowOff>13608</xdr:rowOff>
    </xdr:from>
    <xdr:to>
      <xdr:col>25</xdr:col>
      <xdr:colOff>748392</xdr:colOff>
      <xdr:row>57</xdr:row>
      <xdr:rowOff>78924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F0835E-AC12-4FCC-805D-690027DAC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6</xdr:row>
      <xdr:rowOff>142875</xdr:rowOff>
    </xdr:from>
    <xdr:to>
      <xdr:col>27</xdr:col>
      <xdr:colOff>166291</xdr:colOff>
      <xdr:row>35</xdr:row>
      <xdr:rowOff>5425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4F96CA-923C-4269-B2E6-0F644C46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0" y="1285875"/>
          <a:ext cx="10815241" cy="544420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0</xdr:row>
      <xdr:rowOff>76200</xdr:rowOff>
    </xdr:from>
    <xdr:to>
      <xdr:col>27</xdr:col>
      <xdr:colOff>171450</xdr:colOff>
      <xdr:row>6</xdr:row>
      <xdr:rowOff>66675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EABD585-83AA-420C-B196-6314EC770C76}"/>
            </a:ext>
          </a:extLst>
        </xdr:cNvPr>
        <xdr:cNvSpPr/>
      </xdr:nvSpPr>
      <xdr:spPr>
        <a:xfrm>
          <a:off x="1562100" y="76200"/>
          <a:ext cx="15068550" cy="1133475"/>
        </a:xfrm>
        <a:prstGeom prst="rect">
          <a:avLst/>
        </a:prstGeom>
        <a:gradFill flip="none" rotWithShape="1">
          <a:gsLst>
            <a:gs pos="72000">
              <a:srgbClr val="8F1828">
                <a:alpha val="75000"/>
                <a:lumMod val="81000"/>
              </a:srgbClr>
            </a:gs>
            <a:gs pos="3000">
              <a:srgbClr val="FFCC33">
                <a:alpha val="75000"/>
                <a:lumMod val="81000"/>
              </a:srgbClr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6000">
              <a:ln>
                <a:solidFill>
                  <a:srgbClr val="8F1828"/>
                </a:solidFill>
              </a:ln>
              <a:solidFill>
                <a:srgbClr val="FFCC33"/>
              </a:solidFill>
            </a:rPr>
            <a:t>Call Center Report Dashboard</a:t>
          </a:r>
        </a:p>
      </xdr:txBody>
    </xdr:sp>
    <xdr:clientData/>
  </xdr:twoCellAnchor>
  <xdr:twoCellAnchor>
    <xdr:from>
      <xdr:col>9</xdr:col>
      <xdr:colOff>304799</xdr:colOff>
      <xdr:row>21</xdr:row>
      <xdr:rowOff>38100</xdr:rowOff>
    </xdr:from>
    <xdr:to>
      <xdr:col>15</xdr:col>
      <xdr:colOff>371474</xdr:colOff>
      <xdr:row>34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FA982B-6E40-45C9-AA0B-30542FB52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449332</xdr:colOff>
      <xdr:row>21</xdr:row>
      <xdr:rowOff>38099</xdr:rowOff>
    </xdr:from>
    <xdr:to>
      <xdr:col>21</xdr:col>
      <xdr:colOff>358224</xdr:colOff>
      <xdr:row>35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0E6BBD-53A7-411E-B3A3-90734E63C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303972</xdr:colOff>
      <xdr:row>6</xdr:row>
      <xdr:rowOff>142875</xdr:rowOff>
    </xdr:from>
    <xdr:to>
      <xdr:col>21</xdr:col>
      <xdr:colOff>341657</xdr:colOff>
      <xdr:row>20</xdr:row>
      <xdr:rowOff>89866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C7B5F1-41E5-421F-ACA7-DB965BD18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19050</xdr:colOff>
      <xdr:row>6</xdr:row>
      <xdr:rowOff>142874</xdr:rowOff>
    </xdr:from>
    <xdr:to>
      <xdr:col>27</xdr:col>
      <xdr:colOff>57150</xdr:colOff>
      <xdr:row>34</xdr:row>
      <xdr:rowOff>114299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E5E998-846B-49BD-A243-3E6156C6F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19050</xdr:colOff>
      <xdr:row>6</xdr:row>
      <xdr:rowOff>133351</xdr:rowOff>
    </xdr:from>
    <xdr:to>
      <xdr:col>9</xdr:col>
      <xdr:colOff>224894</xdr:colOff>
      <xdr:row>35</xdr:row>
      <xdr:rowOff>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E985365-7B61-4F55-82DE-1F75FA7E20B1}"/>
            </a:ext>
          </a:extLst>
        </xdr:cNvPr>
        <xdr:cNvSpPr/>
      </xdr:nvSpPr>
      <xdr:spPr>
        <a:xfrm>
          <a:off x="1571625" y="1276351"/>
          <a:ext cx="4139669" cy="5448300"/>
        </a:xfrm>
        <a:prstGeom prst="rect">
          <a:avLst/>
        </a:prstGeom>
        <a:gradFill>
          <a:gsLst>
            <a:gs pos="100000">
              <a:srgbClr val="8F1828">
                <a:alpha val="75000"/>
                <a:lumMod val="81000"/>
              </a:srgbClr>
            </a:gs>
            <a:gs pos="100000">
              <a:srgbClr val="FFCC33">
                <a:alpha val="75000"/>
                <a:lumMod val="81000"/>
              </a:srgbClr>
            </a:gs>
          </a:gsLst>
          <a:lin ang="108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n w="9525">
                <a:noFill/>
              </a:ln>
              <a:solidFill>
                <a:srgbClr val="FFCC33"/>
              </a:solidFill>
            </a:rPr>
            <a:t>Best Call Percentage</a:t>
          </a:r>
        </a:p>
        <a:p>
          <a:pPr algn="ctr"/>
          <a:endParaRPr lang="en-US" sz="2400">
            <a:ln w="9525">
              <a:noFill/>
            </a:ln>
            <a:solidFill>
              <a:srgbClr val="FFCC33"/>
            </a:solidFill>
          </a:endParaRPr>
        </a:p>
        <a:p>
          <a:pPr algn="ctr"/>
          <a:r>
            <a:rPr lang="en-US" sz="2400">
              <a:ln w="9525">
                <a:noFill/>
              </a:ln>
              <a:solidFill>
                <a:srgbClr val="FFCC33"/>
              </a:solidFill>
            </a:rPr>
            <a:t>Day</a:t>
          </a:r>
          <a:r>
            <a:rPr lang="en-US" sz="2400" baseline="0">
              <a:ln w="9525">
                <a:noFill/>
              </a:ln>
              <a:solidFill>
                <a:srgbClr val="FFCC33"/>
              </a:solidFill>
            </a:rPr>
            <a:t> Of Best Call Percentage</a:t>
          </a:r>
        </a:p>
        <a:p>
          <a:pPr algn="ctr"/>
          <a:endParaRPr lang="en-US" sz="2400" baseline="0">
            <a:ln w="9525">
              <a:noFill/>
            </a:ln>
            <a:solidFill>
              <a:srgbClr val="FFCC33"/>
            </a:solidFill>
          </a:endParaRPr>
        </a:p>
        <a:p>
          <a:pPr algn="ctr"/>
          <a:r>
            <a:rPr lang="en-US" sz="2400" baseline="0">
              <a:ln w="9525">
                <a:noFill/>
              </a:ln>
              <a:solidFill>
                <a:srgbClr val="FFCC33"/>
              </a:solidFill>
            </a:rPr>
            <a:t>Best Day Call Volume</a:t>
          </a:r>
        </a:p>
        <a:p>
          <a:pPr algn="ctr"/>
          <a:endParaRPr lang="en-US" sz="2400" baseline="0">
            <a:ln w="9525">
              <a:noFill/>
            </a:ln>
            <a:solidFill>
              <a:srgbClr val="FFCC33"/>
            </a:solidFill>
          </a:endParaRPr>
        </a:p>
        <a:p>
          <a:pPr algn="ctr"/>
          <a:r>
            <a:rPr lang="en-US" sz="2400" baseline="0">
              <a:ln w="9525">
                <a:noFill/>
              </a:ln>
              <a:solidFill>
                <a:srgbClr val="FFCC33"/>
              </a:solidFill>
            </a:rPr>
            <a:t>Varience from Median Call Volume</a:t>
          </a:r>
        </a:p>
        <a:p>
          <a:pPr algn="ctr"/>
          <a:endParaRPr lang="en-US" sz="2400" baseline="0">
            <a:ln w="9525">
              <a:noFill/>
            </a:ln>
            <a:solidFill>
              <a:srgbClr val="FFCC33"/>
            </a:solidFill>
          </a:endParaRPr>
        </a:p>
        <a:p>
          <a:pPr algn="ctr"/>
          <a:r>
            <a:rPr lang="en-US" sz="2400" baseline="0">
              <a:ln w="9525">
                <a:noFill/>
              </a:ln>
              <a:solidFill>
                <a:srgbClr val="FFCC33"/>
              </a:solidFill>
            </a:rPr>
            <a:t>Varience from Highest Call Volume</a:t>
          </a:r>
        </a:p>
        <a:p>
          <a:pPr algn="l"/>
          <a:endParaRPr lang="en-US" sz="1100">
            <a:ln>
              <a:solidFill>
                <a:schemeClr val="accent1">
                  <a:shade val="50000"/>
                </a:schemeClr>
              </a:solidFill>
            </a:ln>
            <a:solidFill>
              <a:srgbClr val="FFCC33"/>
            </a:solidFill>
          </a:endParaRPr>
        </a:p>
      </xdr:txBody>
    </xdr:sp>
    <xdr:clientData/>
  </xdr:twoCellAnchor>
  <xdr:oneCellAnchor>
    <xdr:from>
      <xdr:col>3</xdr:col>
      <xdr:colOff>154025</xdr:colOff>
      <xdr:row>11</xdr:row>
      <xdr:rowOff>126597</xdr:rowOff>
    </xdr:from>
    <xdr:ext cx="2570126" cy="280205"/>
    <xdr:sp macro="" textlink="$C$9">
      <xdr:nvSpPr>
        <xdr:cNvPr id="15" name="TextBox 14">
          <a:extLst>
            <a:ext uri="{FF2B5EF4-FFF2-40B4-BE49-F238E27FC236}">
              <a16:creationId xmlns:a16="http://schemas.microsoft.com/office/drawing/2014/main" id="{1B594AB6-06E1-472B-B2CA-8931EA0936C0}"/>
            </a:ext>
          </a:extLst>
        </xdr:cNvPr>
        <xdr:cNvSpPr txBox="1"/>
      </xdr:nvSpPr>
      <xdr:spPr>
        <a:xfrm>
          <a:off x="2316200" y="2269722"/>
          <a:ext cx="2570126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noAutofit/>
        </a:bodyPr>
        <a:lstStyle/>
        <a:p>
          <a:fld id="{D0E7AE2F-953C-4F0D-9DEF-93CBF48A2594}" type="TxLink">
            <a:rPr lang="en-US" sz="2400" b="0" i="0" u="none" strike="noStrike">
              <a:ln>
                <a:solidFill>
                  <a:srgbClr val="FFCC33"/>
                </a:solidFill>
              </a:ln>
              <a:solidFill>
                <a:srgbClr val="FFFFFF"/>
              </a:solidFill>
              <a:effectLst/>
              <a:latin typeface="Times"/>
              <a:cs typeface="Times"/>
            </a:rPr>
            <a:pPr/>
            <a:t>100.00</a:t>
          </a:fld>
          <a:endParaRPr lang="en-US" sz="4000">
            <a:ln>
              <a:solidFill>
                <a:srgbClr val="FFCC33"/>
              </a:solidFill>
            </a:ln>
            <a:solidFill>
              <a:srgbClr val="FFCC33"/>
            </a:solidFill>
            <a:effectLst/>
          </a:endParaRPr>
        </a:p>
      </xdr:txBody>
    </xdr:sp>
    <xdr:clientData/>
  </xdr:oneCellAnchor>
  <xdr:oneCellAnchor>
    <xdr:from>
      <xdr:col>3</xdr:col>
      <xdr:colOff>192125</xdr:colOff>
      <xdr:row>31</xdr:row>
      <xdr:rowOff>123826</xdr:rowOff>
    </xdr:from>
    <xdr:ext cx="2570126" cy="280205"/>
    <xdr:sp macro="" textlink="$C$12">
      <xdr:nvSpPr>
        <xdr:cNvPr id="17" name="TextBox 16">
          <a:extLst>
            <a:ext uri="{FF2B5EF4-FFF2-40B4-BE49-F238E27FC236}">
              <a16:creationId xmlns:a16="http://schemas.microsoft.com/office/drawing/2014/main" id="{6E8DE4BD-2B71-4C82-8CA6-F0F8A6A7ADF0}"/>
            </a:ext>
          </a:extLst>
        </xdr:cNvPr>
        <xdr:cNvSpPr txBox="1"/>
      </xdr:nvSpPr>
      <xdr:spPr>
        <a:xfrm>
          <a:off x="2354300" y="6086476"/>
          <a:ext cx="2570126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noAutofit/>
        </a:bodyPr>
        <a:lstStyle/>
        <a:p>
          <a:fld id="{F993D4E9-E911-47D3-A3E1-A54735714CA1}" type="TxLink">
            <a:rPr lang="en-US" sz="2400" b="0" i="0" u="none" strike="noStrike">
              <a:ln>
                <a:solidFill>
                  <a:srgbClr val="FFCC33"/>
                </a:solidFill>
              </a:ln>
              <a:solidFill>
                <a:srgbClr val="FFFFFF"/>
              </a:solidFill>
              <a:effectLst/>
              <a:latin typeface="Times"/>
              <a:cs typeface="Times"/>
            </a:rPr>
            <a:pPr/>
            <a:t>213.00</a:t>
          </a:fld>
          <a:endParaRPr lang="en-US" sz="4000">
            <a:ln>
              <a:solidFill>
                <a:srgbClr val="FFCC33"/>
              </a:solidFill>
            </a:ln>
            <a:solidFill>
              <a:srgbClr val="FFCC33"/>
            </a:solidFill>
            <a:effectLst/>
          </a:endParaRPr>
        </a:p>
      </xdr:txBody>
    </xdr:sp>
    <xdr:clientData/>
  </xdr:oneCellAnchor>
  <xdr:oneCellAnchor>
    <xdr:from>
      <xdr:col>3</xdr:col>
      <xdr:colOff>163550</xdr:colOff>
      <xdr:row>25</xdr:row>
      <xdr:rowOff>76201</xdr:rowOff>
    </xdr:from>
    <xdr:ext cx="2570126" cy="280205"/>
    <xdr:sp macro="" textlink="$C$11">
      <xdr:nvSpPr>
        <xdr:cNvPr id="18" name="TextBox 17">
          <a:extLst>
            <a:ext uri="{FF2B5EF4-FFF2-40B4-BE49-F238E27FC236}">
              <a16:creationId xmlns:a16="http://schemas.microsoft.com/office/drawing/2014/main" id="{8D9919C6-CA11-4449-8D68-10BA273ABAD9}"/>
            </a:ext>
          </a:extLst>
        </xdr:cNvPr>
        <xdr:cNvSpPr txBox="1"/>
      </xdr:nvSpPr>
      <xdr:spPr>
        <a:xfrm>
          <a:off x="2325725" y="4895851"/>
          <a:ext cx="2570126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noAutofit/>
        </a:bodyPr>
        <a:lstStyle/>
        <a:p>
          <a:fld id="{DC357613-2EA4-4658-AA1A-42C8B67329D2}" type="TxLink">
            <a:rPr lang="en-US" sz="2400" b="0" i="0" u="none" strike="noStrike">
              <a:ln>
                <a:solidFill>
                  <a:srgbClr val="FFCC33"/>
                </a:solidFill>
              </a:ln>
              <a:solidFill>
                <a:srgbClr val="FFFFFF"/>
              </a:solidFill>
              <a:effectLst/>
              <a:latin typeface="Times"/>
              <a:cs typeface="Times"/>
            </a:rPr>
            <a:pPr/>
            <a:t>119.50</a:t>
          </a:fld>
          <a:endParaRPr lang="en-US" sz="4000">
            <a:ln>
              <a:solidFill>
                <a:srgbClr val="FFCC33"/>
              </a:solidFill>
            </a:ln>
            <a:solidFill>
              <a:srgbClr val="FFCC33"/>
            </a:solidFill>
            <a:effectLst/>
          </a:endParaRPr>
        </a:p>
      </xdr:txBody>
    </xdr:sp>
    <xdr:clientData/>
  </xdr:oneCellAnchor>
  <xdr:oneCellAnchor>
    <xdr:from>
      <xdr:col>3</xdr:col>
      <xdr:colOff>115925</xdr:colOff>
      <xdr:row>19</xdr:row>
      <xdr:rowOff>123826</xdr:rowOff>
    </xdr:from>
    <xdr:ext cx="2570126" cy="280205"/>
    <xdr:sp macro="" textlink="$C$10">
      <xdr:nvSpPr>
        <xdr:cNvPr id="19" name="TextBox 18">
          <a:extLst>
            <a:ext uri="{FF2B5EF4-FFF2-40B4-BE49-F238E27FC236}">
              <a16:creationId xmlns:a16="http://schemas.microsoft.com/office/drawing/2014/main" id="{ECA9927C-27C3-4683-8B91-F8840AEFD83F}"/>
            </a:ext>
          </a:extLst>
        </xdr:cNvPr>
        <xdr:cNvSpPr txBox="1"/>
      </xdr:nvSpPr>
      <xdr:spPr>
        <a:xfrm>
          <a:off x="2278100" y="3800476"/>
          <a:ext cx="2570126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noAutofit/>
        </a:bodyPr>
        <a:lstStyle/>
        <a:p>
          <a:fld id="{D88A7D4C-8311-4F99-801C-67DA0B8DD1C6}" type="TxLink">
            <a:rPr lang="en-US" sz="2400" b="0" i="0" u="none" strike="noStrike">
              <a:ln>
                <a:solidFill>
                  <a:srgbClr val="FFCC33"/>
                </a:solidFill>
              </a:ln>
              <a:solidFill>
                <a:srgbClr val="FFFFFF"/>
              </a:solidFill>
              <a:effectLst/>
              <a:latin typeface="Times"/>
              <a:cs typeface="Times"/>
            </a:rPr>
            <a:pPr/>
            <a:t>1509.00</a:t>
          </a:fld>
          <a:endParaRPr lang="en-US" sz="4000">
            <a:ln>
              <a:solidFill>
                <a:srgbClr val="FFCC33"/>
              </a:solidFill>
            </a:ln>
            <a:solidFill>
              <a:srgbClr val="FFCC33"/>
            </a:solidFill>
            <a:effectLst/>
          </a:endParaRPr>
        </a:p>
      </xdr:txBody>
    </xdr:sp>
    <xdr:clientData/>
  </xdr:oneCellAnchor>
  <xdr:oneCellAnchor>
    <xdr:from>
      <xdr:col>3</xdr:col>
      <xdr:colOff>144500</xdr:colOff>
      <xdr:row>15</xdr:row>
      <xdr:rowOff>133351</xdr:rowOff>
    </xdr:from>
    <xdr:ext cx="2570126" cy="280205"/>
    <xdr:sp macro="" textlink="$C$8">
      <xdr:nvSpPr>
        <xdr:cNvPr id="20" name="TextBox 19">
          <a:extLst>
            <a:ext uri="{FF2B5EF4-FFF2-40B4-BE49-F238E27FC236}">
              <a16:creationId xmlns:a16="http://schemas.microsoft.com/office/drawing/2014/main" id="{52AFA143-3578-4481-963B-45129ECBD199}"/>
            </a:ext>
          </a:extLst>
        </xdr:cNvPr>
        <xdr:cNvSpPr txBox="1"/>
      </xdr:nvSpPr>
      <xdr:spPr>
        <a:xfrm>
          <a:off x="2306675" y="3048001"/>
          <a:ext cx="2570126" cy="2802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noAutofit/>
        </a:bodyPr>
        <a:lstStyle/>
        <a:p>
          <a:fld id="{8C7EA10B-8E67-4BBF-88CD-922D68EECC94}" type="TxLink">
            <a:rPr lang="en-US" sz="2400" b="0" i="0" u="none" strike="noStrike">
              <a:ln>
                <a:solidFill>
                  <a:srgbClr val="FFCC33"/>
                </a:solidFill>
              </a:ln>
              <a:solidFill>
                <a:srgbClr val="FFFFFF"/>
              </a:solidFill>
              <a:effectLst/>
              <a:latin typeface="Times"/>
              <a:cs typeface="Times"/>
            </a:rPr>
            <a:pPr/>
            <a:t>9/6/2021</a:t>
          </a:fld>
          <a:endParaRPr lang="en-US" sz="4000">
            <a:ln>
              <a:solidFill>
                <a:srgbClr val="FFCC33"/>
              </a:solidFill>
            </a:ln>
            <a:solidFill>
              <a:srgbClr val="FFCC33"/>
            </a:solidFill>
            <a:effectLst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16328</xdr:rowOff>
    </xdr:from>
    <xdr:to>
      <xdr:col>8</xdr:col>
      <xdr:colOff>421821</xdr:colOff>
      <xdr:row>57</xdr:row>
      <xdr:rowOff>81643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E1281-D189-4E8B-8BB1-520DEBB37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449035</xdr:colOff>
      <xdr:row>40</xdr:row>
      <xdr:rowOff>29935</xdr:rowOff>
    </xdr:from>
    <xdr:to>
      <xdr:col>16</xdr:col>
      <xdr:colOff>843642</xdr:colOff>
      <xdr:row>57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491C7C-C7FE-45E8-9DFC-786235224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27214</xdr:colOff>
      <xdr:row>40</xdr:row>
      <xdr:rowOff>16327</xdr:rowOff>
    </xdr:from>
    <xdr:to>
      <xdr:col>25</xdr:col>
      <xdr:colOff>898071</xdr:colOff>
      <xdr:row>57</xdr:row>
      <xdr:rowOff>81643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6D48A5-81B7-4124-8CB2-72E19D18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bdel-Hamid, Noah" id="{8B90B85D-CB3A-4F45-94B0-F93D87D4BC93}" userId="S::noa41046@fairview.org::a84c9037-32f1-44a8-8938-50977ae69006" providerId="AD"/>
</personList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Frosted Glass">
      <a:fillStyleLst>
        <a:solidFill>
          <a:schemeClr val="phClr"/>
        </a:solidFill>
        <a:gradFill rotWithShape="1">
          <a:gsLst>
            <a:gs pos="0">
              <a:schemeClr val="phClr">
                <a:tint val="1000"/>
                <a:satMod val="100000"/>
              </a:schemeClr>
            </a:gs>
            <a:gs pos="68000">
              <a:schemeClr val="phClr">
                <a:tint val="77000"/>
                <a:satMod val="100000"/>
              </a:schemeClr>
            </a:gs>
            <a:gs pos="81000">
              <a:schemeClr val="phClr">
                <a:tint val="79000"/>
                <a:satMod val="100000"/>
              </a:schemeClr>
            </a:gs>
            <a:gs pos="86000">
              <a:schemeClr val="phClr">
                <a:tint val="73000"/>
                <a:satMod val="100000"/>
              </a:schemeClr>
            </a:gs>
            <a:gs pos="100000">
              <a:schemeClr val="phClr">
                <a:tint val="35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73000"/>
                <a:shade val="100000"/>
                <a:satMod val="150000"/>
              </a:schemeClr>
            </a:gs>
            <a:gs pos="25000">
              <a:schemeClr val="phClr">
                <a:tint val="96000"/>
                <a:shade val="80000"/>
                <a:satMod val="105000"/>
              </a:schemeClr>
            </a:gs>
            <a:gs pos="38000">
              <a:schemeClr val="phClr">
                <a:tint val="96000"/>
                <a:shade val="59000"/>
                <a:satMod val="120000"/>
              </a:schemeClr>
            </a:gs>
            <a:gs pos="55000">
              <a:schemeClr val="phClr">
                <a:tint val="100000"/>
                <a:shade val="57000"/>
                <a:satMod val="120000"/>
              </a:schemeClr>
            </a:gs>
            <a:gs pos="80000">
              <a:schemeClr val="phClr">
                <a:tint val="100000"/>
                <a:shade val="56000"/>
                <a:satMod val="145000"/>
              </a:schemeClr>
            </a:gs>
            <a:gs pos="88000">
              <a:schemeClr val="phClr">
                <a:tint val="100000"/>
                <a:shade val="63000"/>
                <a:satMod val="160000"/>
              </a:schemeClr>
            </a:gs>
            <a:gs pos="100000">
              <a:schemeClr val="phClr">
                <a:tint val="99000"/>
                <a:shade val="100000"/>
                <a:satMod val="155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glow" dir="tl">
              <a:rot lat="0" lon="0" rev="1800000"/>
            </a:lightRig>
          </a:scene3d>
          <a:sp3d contourW="10160" prstMaterial="dkEdge">
            <a:bevelT w="0" h="0" prst="angle"/>
            <a:contourClr>
              <a:schemeClr val="phClr">
                <a:shade val="30000"/>
                <a:satMod val="150000"/>
              </a:schemeClr>
            </a:contourClr>
          </a:sp3d>
        </a:effectStyle>
        <a:effectStyle>
          <a:effectLst>
            <a:glow rad="50800">
              <a:schemeClr val="phClr">
                <a:tint val="68000"/>
                <a:shade val="93000"/>
                <a:alpha val="37000"/>
                <a:satMod val="250000"/>
              </a:scheme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contourW="10160" prstMaterial="dkEdge">
            <a:bevelT w="20320" h="19050" prst="angle"/>
            <a:contourClr>
              <a:schemeClr val="phClr">
                <a:shade val="3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5" dT="2021-01-05T13:23:15.86" personId="{8B90B85D-CB3A-4F45-94B0-F93D87D4BC93}" id="{620BF2C3-5E2B-4643-BBC0-939C01F015B0}">
    <text>Fire Alarm Went Off During Breakfast</text>
  </threadedComment>
  <threadedComment ref="E9" dT="2021-01-11T13:54:44.81" personId="{8B90B85D-CB3A-4F45-94B0-F93D87D4BC93}" id="{D15DDB08-E581-4F3A-949C-220CAAFAE958}">
    <text>Please Remember to Check the Census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6EF6-3C9E-4544-A960-0E31AC443D43}">
  <sheetPr>
    <pageSetUpPr fitToPage="1"/>
  </sheetPr>
  <dimension ref="A1:Z1048576"/>
  <sheetViews>
    <sheetView zoomScale="70" zoomScaleNormal="70" workbookViewId="0">
      <selection activeCell="C60" sqref="C60:F60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3.140625" style="23" customWidth="1"/>
    <col min="11" max="11" width="13.28515625" style="23" customWidth="1"/>
    <col min="12" max="12" width="9.85546875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94.5" thickBot="1" x14ac:dyDescent="0.3">
      <c r="A1" s="58" t="s">
        <v>32</v>
      </c>
      <c r="B1" s="59" t="s">
        <v>0</v>
      </c>
      <c r="C1" s="60" t="s">
        <v>1</v>
      </c>
      <c r="D1" s="60" t="s">
        <v>2</v>
      </c>
      <c r="E1" s="61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  <c r="L1" s="60" t="s">
        <v>10</v>
      </c>
      <c r="M1" s="60" t="s">
        <v>11</v>
      </c>
      <c r="N1" s="60" t="s">
        <v>12</v>
      </c>
      <c r="O1" s="60" t="s">
        <v>13</v>
      </c>
      <c r="P1" s="60" t="s">
        <v>14</v>
      </c>
      <c r="Q1" s="60" t="s">
        <v>15</v>
      </c>
      <c r="R1" s="60" t="s">
        <v>16</v>
      </c>
      <c r="S1" s="60" t="s">
        <v>17</v>
      </c>
      <c r="T1" s="60" t="s">
        <v>18</v>
      </c>
      <c r="U1" s="60" t="s">
        <v>19</v>
      </c>
      <c r="V1" s="60" t="s">
        <v>20</v>
      </c>
      <c r="W1" s="60" t="s">
        <v>21</v>
      </c>
      <c r="X1" s="60" t="s">
        <v>22</v>
      </c>
      <c r="Y1" s="60" t="s">
        <v>23</v>
      </c>
      <c r="Z1" s="62" t="s">
        <v>24</v>
      </c>
    </row>
    <row r="2" spans="1:26" ht="18.75" x14ac:dyDescent="0.3">
      <c r="A2" s="72">
        <v>44197</v>
      </c>
      <c r="B2" s="63" t="str">
        <f>TEXT(A2,"dddd")</f>
        <v>Friday</v>
      </c>
      <c r="C2" s="34"/>
      <c r="D2" s="34"/>
      <c r="E2" s="34"/>
      <c r="F2" s="65"/>
      <c r="G2" s="34"/>
      <c r="H2" s="34"/>
      <c r="I2" s="34"/>
      <c r="J2" s="34"/>
      <c r="K2" s="34"/>
      <c r="L2" s="34"/>
      <c r="M2" s="34"/>
      <c r="N2" s="65"/>
      <c r="O2" s="34"/>
      <c r="P2" s="34"/>
      <c r="Q2" s="34"/>
      <c r="R2" s="34"/>
      <c r="S2" s="34"/>
      <c r="T2" s="34"/>
      <c r="U2" s="34"/>
      <c r="V2" s="34"/>
      <c r="W2" s="65"/>
      <c r="X2" s="65"/>
      <c r="Y2" s="65"/>
      <c r="Z2" s="69"/>
    </row>
    <row r="3" spans="1:26" ht="18.75" x14ac:dyDescent="0.3">
      <c r="A3" s="73">
        <f>A2+1</f>
        <v>44198</v>
      </c>
      <c r="B3" s="64" t="str">
        <f t="shared" ref="B3:B32" si="0">TEXT(A3,"dddd")</f>
        <v>Saturday</v>
      </c>
      <c r="C3" s="6"/>
      <c r="D3" s="6"/>
      <c r="E3" s="6"/>
      <c r="F3" s="66"/>
      <c r="G3" s="6"/>
      <c r="H3" s="6"/>
      <c r="I3" s="6"/>
      <c r="J3" s="6"/>
      <c r="K3" s="6"/>
      <c r="L3" s="6"/>
      <c r="M3" s="6"/>
      <c r="N3" s="66"/>
      <c r="O3" s="6"/>
      <c r="P3" s="6"/>
      <c r="Q3" s="6"/>
      <c r="R3" s="6"/>
      <c r="S3" s="6"/>
      <c r="T3" s="6"/>
      <c r="U3" s="6"/>
      <c r="V3" s="6"/>
      <c r="W3" s="66"/>
      <c r="X3" s="66"/>
      <c r="Y3" s="66"/>
      <c r="Z3" s="70"/>
    </row>
    <row r="4" spans="1:26" ht="18.75" x14ac:dyDescent="0.3">
      <c r="A4" s="73">
        <f t="shared" ref="A4:A32" si="1">A3+1</f>
        <v>44199</v>
      </c>
      <c r="B4" s="64" t="str">
        <f t="shared" si="0"/>
        <v>Sunday</v>
      </c>
      <c r="C4" s="6"/>
      <c r="D4" s="6"/>
      <c r="E4" s="6"/>
      <c r="F4" s="66"/>
      <c r="G4" s="6"/>
      <c r="H4" s="6"/>
      <c r="I4" s="6"/>
      <c r="J4" s="6"/>
      <c r="K4" s="8"/>
      <c r="L4" s="6"/>
      <c r="M4" s="6"/>
      <c r="N4" s="66"/>
      <c r="O4" s="6"/>
      <c r="P4" s="6"/>
      <c r="Q4" s="6"/>
      <c r="R4" s="6"/>
      <c r="S4" s="6"/>
      <c r="T4" s="6"/>
      <c r="U4" s="6"/>
      <c r="V4" s="6"/>
      <c r="W4" s="66"/>
      <c r="X4" s="66"/>
      <c r="Y4" s="66"/>
      <c r="Z4" s="70"/>
    </row>
    <row r="5" spans="1:26" ht="18.75" x14ac:dyDescent="0.3">
      <c r="A5" s="73">
        <f t="shared" si="1"/>
        <v>44200</v>
      </c>
      <c r="B5" s="64" t="str">
        <f t="shared" si="0"/>
        <v>Monday</v>
      </c>
      <c r="C5" s="6"/>
      <c r="D5" s="6"/>
      <c r="E5" s="6"/>
      <c r="F5" s="66"/>
      <c r="G5" s="6"/>
      <c r="H5" s="6"/>
      <c r="I5" s="6"/>
      <c r="J5" s="6"/>
      <c r="K5" s="6"/>
      <c r="L5" s="6"/>
      <c r="M5" s="6"/>
      <c r="N5" s="66"/>
      <c r="O5" s="6"/>
      <c r="P5" s="6"/>
      <c r="Q5" s="6"/>
      <c r="R5" s="6"/>
      <c r="S5" s="6"/>
      <c r="T5" s="6"/>
      <c r="U5" s="6"/>
      <c r="V5" s="6"/>
      <c r="W5" s="66"/>
      <c r="X5" s="66"/>
      <c r="Y5" s="66"/>
      <c r="Z5" s="70"/>
    </row>
    <row r="6" spans="1:26" ht="18.75" x14ac:dyDescent="0.3">
      <c r="A6" s="73">
        <f t="shared" si="1"/>
        <v>44201</v>
      </c>
      <c r="B6" s="64" t="str">
        <f t="shared" si="0"/>
        <v>Tuesday</v>
      </c>
      <c r="C6" s="6"/>
      <c r="D6" s="6"/>
      <c r="E6" s="6"/>
      <c r="F6" s="66"/>
      <c r="G6" s="6"/>
      <c r="H6" s="6"/>
      <c r="I6" s="6"/>
      <c r="J6" s="6"/>
      <c r="K6" s="6"/>
      <c r="L6" s="6"/>
      <c r="M6" s="6"/>
      <c r="N6" s="66"/>
      <c r="O6" s="6"/>
      <c r="P6" s="6"/>
      <c r="Q6" s="6"/>
      <c r="R6" s="6"/>
      <c r="S6" s="6"/>
      <c r="T6" s="6"/>
      <c r="U6" s="6"/>
      <c r="V6" s="6"/>
      <c r="W6" s="66"/>
      <c r="X6" s="66"/>
      <c r="Y6" s="66"/>
      <c r="Z6" s="70"/>
    </row>
    <row r="7" spans="1:26" ht="18.75" x14ac:dyDescent="0.3">
      <c r="A7" s="73">
        <f t="shared" si="1"/>
        <v>44202</v>
      </c>
      <c r="B7" s="64" t="str">
        <f t="shared" si="0"/>
        <v>Wednesday</v>
      </c>
      <c r="C7" s="6"/>
      <c r="D7" s="6"/>
      <c r="E7" s="6"/>
      <c r="F7" s="66"/>
      <c r="G7" s="6"/>
      <c r="H7" s="6"/>
      <c r="I7" s="6"/>
      <c r="J7" s="6"/>
      <c r="K7" s="8"/>
      <c r="L7" s="6"/>
      <c r="M7" s="6"/>
      <c r="N7" s="66"/>
      <c r="O7" s="6"/>
      <c r="P7" s="6"/>
      <c r="Q7" s="6"/>
      <c r="R7" s="6"/>
      <c r="S7" s="6"/>
      <c r="T7" s="6"/>
      <c r="U7" s="6"/>
      <c r="V7" s="6"/>
      <c r="W7" s="66"/>
      <c r="X7" s="66"/>
      <c r="Y7" s="66"/>
      <c r="Z7" s="70"/>
    </row>
    <row r="8" spans="1:26" ht="18.75" x14ac:dyDescent="0.3">
      <c r="A8" s="73">
        <f t="shared" si="1"/>
        <v>44203</v>
      </c>
      <c r="B8" s="64" t="str">
        <f t="shared" si="0"/>
        <v>Thursday</v>
      </c>
      <c r="C8" s="6"/>
      <c r="D8" s="6"/>
      <c r="E8" s="6"/>
      <c r="F8" s="66"/>
      <c r="G8" s="6"/>
      <c r="H8" s="6"/>
      <c r="I8" s="6"/>
      <c r="J8" s="9"/>
      <c r="K8" s="9"/>
      <c r="L8" s="6"/>
      <c r="M8" s="6"/>
      <c r="N8" s="66"/>
      <c r="O8" s="6"/>
      <c r="P8" s="6"/>
      <c r="Q8" s="6"/>
      <c r="R8" s="6"/>
      <c r="S8" s="6"/>
      <c r="T8" s="6"/>
      <c r="U8" s="6"/>
      <c r="V8" s="6"/>
      <c r="W8" s="66"/>
      <c r="X8" s="66"/>
      <c r="Y8" s="66"/>
      <c r="Z8" s="70"/>
    </row>
    <row r="9" spans="1:26" ht="18.75" x14ac:dyDescent="0.3">
      <c r="A9" s="73">
        <f t="shared" si="1"/>
        <v>44204</v>
      </c>
      <c r="B9" s="64" t="str">
        <f t="shared" si="0"/>
        <v>Friday</v>
      </c>
      <c r="C9" s="6"/>
      <c r="D9" s="6"/>
      <c r="E9" s="6"/>
      <c r="F9" s="66"/>
      <c r="G9" s="6"/>
      <c r="H9" s="6"/>
      <c r="I9" s="6"/>
      <c r="J9" s="9"/>
      <c r="K9" s="9"/>
      <c r="L9" s="8"/>
      <c r="M9" s="6"/>
      <c r="N9" s="66"/>
      <c r="O9" s="6"/>
      <c r="P9" s="6"/>
      <c r="Q9" s="6"/>
      <c r="R9" s="6"/>
      <c r="S9" s="6"/>
      <c r="T9" s="6"/>
      <c r="U9" s="6"/>
      <c r="V9" s="6"/>
      <c r="W9" s="66"/>
      <c r="X9" s="66"/>
      <c r="Y9" s="66"/>
      <c r="Z9" s="70"/>
    </row>
    <row r="10" spans="1:26" ht="18.75" x14ac:dyDescent="0.3">
      <c r="A10" s="73">
        <f t="shared" si="1"/>
        <v>44205</v>
      </c>
      <c r="B10" s="64" t="str">
        <f t="shared" si="0"/>
        <v>Saturday</v>
      </c>
      <c r="C10" s="6"/>
      <c r="D10" s="6"/>
      <c r="E10" s="6"/>
      <c r="F10" s="66"/>
      <c r="G10" s="6"/>
      <c r="H10" s="6"/>
      <c r="I10" s="6"/>
      <c r="J10" s="9"/>
      <c r="K10" s="9"/>
      <c r="L10" s="6"/>
      <c r="M10" s="6"/>
      <c r="N10" s="66"/>
      <c r="O10" s="6"/>
      <c r="P10" s="6"/>
      <c r="Q10" s="6"/>
      <c r="R10" s="6"/>
      <c r="S10" s="6"/>
      <c r="T10" s="6"/>
      <c r="U10" s="6"/>
      <c r="V10" s="6"/>
      <c r="W10" s="66"/>
      <c r="X10" s="66"/>
      <c r="Y10" s="66"/>
      <c r="Z10" s="70"/>
    </row>
    <row r="11" spans="1:26" ht="18.75" x14ac:dyDescent="0.3">
      <c r="A11" s="73">
        <f t="shared" si="1"/>
        <v>44206</v>
      </c>
      <c r="B11" s="64" t="str">
        <f t="shared" si="0"/>
        <v>Sunday</v>
      </c>
      <c r="C11" s="6"/>
      <c r="D11" s="6"/>
      <c r="E11" s="6"/>
      <c r="F11" s="66"/>
      <c r="G11" s="6"/>
      <c r="H11" s="6"/>
      <c r="I11" s="6"/>
      <c r="J11" s="9"/>
      <c r="K11" s="9"/>
      <c r="L11" s="6"/>
      <c r="M11" s="6"/>
      <c r="N11" s="66"/>
      <c r="O11" s="6"/>
      <c r="P11" s="6"/>
      <c r="Q11" s="6"/>
      <c r="R11" s="6"/>
      <c r="S11" s="6"/>
      <c r="T11" s="6"/>
      <c r="U11" s="6"/>
      <c r="V11" s="6"/>
      <c r="W11" s="66"/>
      <c r="X11" s="66"/>
      <c r="Y11" s="66"/>
      <c r="Z11" s="70"/>
    </row>
    <row r="12" spans="1:26" ht="18.75" x14ac:dyDescent="0.3">
      <c r="A12" s="73">
        <f t="shared" si="1"/>
        <v>44207</v>
      </c>
      <c r="B12" s="64" t="str">
        <f t="shared" si="0"/>
        <v>Monday</v>
      </c>
      <c r="C12" s="6"/>
      <c r="D12" s="6"/>
      <c r="E12" s="6"/>
      <c r="F12" s="66"/>
      <c r="G12" s="6"/>
      <c r="H12" s="6"/>
      <c r="I12" s="6"/>
      <c r="J12" s="9"/>
      <c r="K12" s="6"/>
      <c r="L12" s="6"/>
      <c r="M12" s="6"/>
      <c r="N12" s="66"/>
      <c r="O12" s="6"/>
      <c r="P12" s="6"/>
      <c r="Q12" s="6"/>
      <c r="R12" s="6"/>
      <c r="S12" s="6"/>
      <c r="T12" s="6"/>
      <c r="U12" s="6"/>
      <c r="V12" s="6"/>
      <c r="W12" s="66"/>
      <c r="X12" s="66"/>
      <c r="Y12" s="66"/>
      <c r="Z12" s="70"/>
    </row>
    <row r="13" spans="1:26" ht="18.75" x14ac:dyDescent="0.3">
      <c r="A13" s="73">
        <f t="shared" si="1"/>
        <v>44208</v>
      </c>
      <c r="B13" s="64" t="str">
        <f t="shared" si="0"/>
        <v>Tuesday</v>
      </c>
      <c r="C13" s="6"/>
      <c r="D13" s="6"/>
      <c r="E13" s="6"/>
      <c r="F13" s="66"/>
      <c r="G13" s="6"/>
      <c r="H13" s="6"/>
      <c r="I13" s="6"/>
      <c r="J13" s="9"/>
      <c r="K13" s="6"/>
      <c r="L13" s="6"/>
      <c r="M13" s="6"/>
      <c r="N13" s="66"/>
      <c r="O13" s="6"/>
      <c r="P13" s="6"/>
      <c r="Q13" s="6"/>
      <c r="R13" s="6"/>
      <c r="S13" s="6"/>
      <c r="T13" s="6"/>
      <c r="U13" s="6"/>
      <c r="V13" s="6"/>
      <c r="W13" s="66"/>
      <c r="X13" s="66"/>
      <c r="Y13" s="66"/>
      <c r="Z13" s="70"/>
    </row>
    <row r="14" spans="1:26" ht="18.75" x14ac:dyDescent="0.3">
      <c r="A14" s="73">
        <f t="shared" si="1"/>
        <v>44209</v>
      </c>
      <c r="B14" s="64" t="str">
        <f t="shared" si="0"/>
        <v>Wednesday</v>
      </c>
      <c r="C14" s="6"/>
      <c r="D14" s="6"/>
      <c r="E14" s="6"/>
      <c r="F14" s="66"/>
      <c r="G14" s="6"/>
      <c r="H14" s="6"/>
      <c r="I14" s="6"/>
      <c r="J14" s="9"/>
      <c r="K14" s="10"/>
      <c r="L14" s="6"/>
      <c r="M14" s="6"/>
      <c r="N14" s="66"/>
      <c r="O14" s="6"/>
      <c r="P14" s="6"/>
      <c r="Q14" s="6"/>
      <c r="R14" s="6"/>
      <c r="S14" s="6"/>
      <c r="T14" s="6"/>
      <c r="U14" s="6"/>
      <c r="V14" s="6"/>
      <c r="W14" s="66"/>
      <c r="X14" s="66"/>
      <c r="Y14" s="66"/>
      <c r="Z14" s="70"/>
    </row>
    <row r="15" spans="1:26" ht="18.75" x14ac:dyDescent="0.3">
      <c r="A15" s="73">
        <f t="shared" si="1"/>
        <v>44210</v>
      </c>
      <c r="B15" s="64" t="str">
        <f t="shared" si="0"/>
        <v>Thursday</v>
      </c>
      <c r="C15" s="6"/>
      <c r="D15" s="6"/>
      <c r="E15" s="6"/>
      <c r="F15" s="66"/>
      <c r="G15" s="6"/>
      <c r="H15" s="6"/>
      <c r="I15" s="6"/>
      <c r="J15" s="9"/>
      <c r="K15" s="8"/>
      <c r="L15" s="6"/>
      <c r="M15" s="11"/>
      <c r="N15" s="66"/>
      <c r="O15" s="6"/>
      <c r="P15" s="6"/>
      <c r="Q15" s="6"/>
      <c r="R15" s="6"/>
      <c r="S15" s="6"/>
      <c r="T15" s="12"/>
      <c r="U15" s="6"/>
      <c r="V15" s="6"/>
      <c r="W15" s="66"/>
      <c r="X15" s="66"/>
      <c r="Y15" s="68"/>
      <c r="Z15" s="70"/>
    </row>
    <row r="16" spans="1:26" ht="18.75" x14ac:dyDescent="0.3">
      <c r="A16" s="73">
        <f t="shared" si="1"/>
        <v>44211</v>
      </c>
      <c r="B16" s="64" t="str">
        <f t="shared" si="0"/>
        <v>Friday</v>
      </c>
      <c r="C16" s="6"/>
      <c r="D16" s="6"/>
      <c r="E16" s="6"/>
      <c r="F16" s="66"/>
      <c r="G16" s="6"/>
      <c r="H16" s="6"/>
      <c r="I16" s="6"/>
      <c r="J16" s="6"/>
      <c r="K16" s="10"/>
      <c r="L16" s="9"/>
      <c r="M16" s="6"/>
      <c r="N16" s="66"/>
      <c r="O16" s="6"/>
      <c r="P16" s="6"/>
      <c r="Q16" s="6"/>
      <c r="R16" s="6"/>
      <c r="S16" s="6"/>
      <c r="T16" s="6"/>
      <c r="U16" s="6"/>
      <c r="V16" s="6"/>
      <c r="W16" s="66"/>
      <c r="X16" s="66"/>
      <c r="Y16" s="66"/>
      <c r="Z16" s="70"/>
    </row>
    <row r="17" spans="1:26" ht="18.75" x14ac:dyDescent="0.3">
      <c r="A17" s="73">
        <f t="shared" si="1"/>
        <v>44212</v>
      </c>
      <c r="B17" s="64" t="str">
        <f t="shared" si="0"/>
        <v>Saturday</v>
      </c>
      <c r="C17" s="6"/>
      <c r="D17" s="6"/>
      <c r="E17" s="6"/>
      <c r="F17" s="66"/>
      <c r="G17" s="6"/>
      <c r="H17" s="6"/>
      <c r="I17" s="6"/>
      <c r="J17" s="6"/>
      <c r="K17" s="14"/>
      <c r="L17" s="6"/>
      <c r="M17" s="6"/>
      <c r="N17" s="66"/>
      <c r="O17" s="6"/>
      <c r="P17" s="6"/>
      <c r="Q17" s="6"/>
      <c r="R17" s="6"/>
      <c r="S17" s="6"/>
      <c r="T17" s="6"/>
      <c r="U17" s="6"/>
      <c r="V17" s="6"/>
      <c r="W17" s="66"/>
      <c r="X17" s="66"/>
      <c r="Y17" s="66"/>
      <c r="Z17" s="70"/>
    </row>
    <row r="18" spans="1:26" ht="18.75" x14ac:dyDescent="0.3">
      <c r="A18" s="73">
        <f t="shared" si="1"/>
        <v>44213</v>
      </c>
      <c r="B18" s="64" t="str">
        <f t="shared" si="0"/>
        <v>Sunday</v>
      </c>
      <c r="C18" s="6"/>
      <c r="D18" s="6"/>
      <c r="E18" s="6"/>
      <c r="F18" s="66"/>
      <c r="G18" s="6"/>
      <c r="H18" s="6"/>
      <c r="I18" s="6"/>
      <c r="J18" s="9"/>
      <c r="K18" s="8"/>
      <c r="L18" s="9"/>
      <c r="M18" s="6"/>
      <c r="N18" s="66"/>
      <c r="O18" s="6"/>
      <c r="P18" s="6"/>
      <c r="Q18" s="6"/>
      <c r="R18" s="6"/>
      <c r="S18" s="6"/>
      <c r="T18" s="6"/>
      <c r="U18" s="6"/>
      <c r="V18" s="6"/>
      <c r="W18" s="66"/>
      <c r="X18" s="66"/>
      <c r="Y18" s="66"/>
      <c r="Z18" s="70"/>
    </row>
    <row r="19" spans="1:26" ht="18.75" x14ac:dyDescent="0.3">
      <c r="A19" s="73">
        <f t="shared" si="1"/>
        <v>44214</v>
      </c>
      <c r="B19" s="64" t="str">
        <f t="shared" si="0"/>
        <v>Monday</v>
      </c>
      <c r="C19" s="6"/>
      <c r="D19" s="6"/>
      <c r="E19" s="6"/>
      <c r="F19" s="66"/>
      <c r="G19" s="6"/>
      <c r="H19" s="6"/>
      <c r="I19" s="6"/>
      <c r="J19" s="9"/>
      <c r="K19" s="10"/>
      <c r="L19" s="9"/>
      <c r="M19" s="6"/>
      <c r="N19" s="66"/>
      <c r="O19" s="6"/>
      <c r="P19" s="6"/>
      <c r="Q19" s="6"/>
      <c r="R19" s="6"/>
      <c r="S19" s="6"/>
      <c r="T19" s="6"/>
      <c r="U19" s="6"/>
      <c r="V19" s="6"/>
      <c r="W19" s="66"/>
      <c r="X19" s="66"/>
      <c r="Y19" s="66"/>
      <c r="Z19" s="70"/>
    </row>
    <row r="20" spans="1:26" ht="18.75" x14ac:dyDescent="0.3">
      <c r="A20" s="73">
        <f t="shared" si="1"/>
        <v>44215</v>
      </c>
      <c r="B20" s="64" t="str">
        <f t="shared" si="0"/>
        <v>Tuesday</v>
      </c>
      <c r="C20" s="6"/>
      <c r="D20" s="6"/>
      <c r="E20" s="6"/>
      <c r="F20" s="66"/>
      <c r="G20" s="6"/>
      <c r="H20" s="6"/>
      <c r="I20" s="6"/>
      <c r="J20" s="10"/>
      <c r="K20" s="10"/>
      <c r="L20" s="9"/>
      <c r="M20" s="6"/>
      <c r="N20" s="66"/>
      <c r="O20" s="6"/>
      <c r="P20" s="6"/>
      <c r="Q20" s="6"/>
      <c r="R20" s="6"/>
      <c r="S20" s="6"/>
      <c r="T20" s="6"/>
      <c r="U20" s="6"/>
      <c r="V20" s="6"/>
      <c r="W20" s="66"/>
      <c r="X20" s="66"/>
      <c r="Y20" s="66"/>
      <c r="Z20" s="70"/>
    </row>
    <row r="21" spans="1:26" ht="18.75" x14ac:dyDescent="0.3">
      <c r="A21" s="73">
        <f t="shared" si="1"/>
        <v>44216</v>
      </c>
      <c r="B21" s="64" t="str">
        <f t="shared" si="0"/>
        <v>Wednesday</v>
      </c>
      <c r="C21" s="6"/>
      <c r="D21" s="6"/>
      <c r="E21" s="6"/>
      <c r="F21" s="66"/>
      <c r="G21" s="6"/>
      <c r="H21" s="6"/>
      <c r="I21" s="6"/>
      <c r="J21" s="10"/>
      <c r="K21" s="9"/>
      <c r="L21" s="9"/>
      <c r="M21" s="6"/>
      <c r="N21" s="66"/>
      <c r="O21" s="6"/>
      <c r="P21" s="6"/>
      <c r="Q21" s="6"/>
      <c r="R21" s="6"/>
      <c r="S21" s="6"/>
      <c r="T21" s="6"/>
      <c r="U21" s="6"/>
      <c r="V21" s="6"/>
      <c r="W21" s="66"/>
      <c r="X21" s="66"/>
      <c r="Y21" s="66"/>
      <c r="Z21" s="70"/>
    </row>
    <row r="22" spans="1:26" ht="18.75" x14ac:dyDescent="0.3">
      <c r="A22" s="73">
        <f t="shared" si="1"/>
        <v>44217</v>
      </c>
      <c r="B22" s="64" t="str">
        <f t="shared" si="0"/>
        <v>Thursday</v>
      </c>
      <c r="C22" s="6"/>
      <c r="D22" s="6"/>
      <c r="E22" s="6"/>
      <c r="F22" s="66"/>
      <c r="G22" s="6"/>
      <c r="H22" s="6"/>
      <c r="I22" s="6"/>
      <c r="J22" s="10"/>
      <c r="K22" s="9"/>
      <c r="L22" s="9"/>
      <c r="M22" s="6"/>
      <c r="N22" s="66"/>
      <c r="O22" s="6"/>
      <c r="P22" s="6"/>
      <c r="Q22" s="6"/>
      <c r="R22" s="6"/>
      <c r="S22" s="6"/>
      <c r="T22" s="6"/>
      <c r="U22" s="6"/>
      <c r="V22" s="6"/>
      <c r="W22" s="66"/>
      <c r="X22" s="66"/>
      <c r="Y22" s="66"/>
      <c r="Z22" s="70"/>
    </row>
    <row r="23" spans="1:26" ht="18.75" customHeight="1" x14ac:dyDescent="0.3">
      <c r="A23" s="73">
        <f t="shared" si="1"/>
        <v>44218</v>
      </c>
      <c r="B23" s="64" t="str">
        <f t="shared" si="0"/>
        <v>Friday</v>
      </c>
      <c r="C23" s="6"/>
      <c r="D23" s="6"/>
      <c r="E23" s="6"/>
      <c r="F23" s="66"/>
      <c r="G23" s="6"/>
      <c r="H23" s="6"/>
      <c r="I23" s="6"/>
      <c r="J23" s="10"/>
      <c r="K23" s="14"/>
      <c r="L23" s="9"/>
      <c r="M23" s="6"/>
      <c r="N23" s="66"/>
      <c r="O23" s="6"/>
      <c r="P23" s="6"/>
      <c r="Q23" s="6"/>
      <c r="R23" s="6"/>
      <c r="S23" s="6"/>
      <c r="T23" s="6"/>
      <c r="U23" s="6"/>
      <c r="V23" s="6"/>
      <c r="W23" s="66"/>
      <c r="X23" s="66"/>
      <c r="Y23" s="66"/>
      <c r="Z23" s="70"/>
    </row>
    <row r="24" spans="1:26" ht="18.75" x14ac:dyDescent="0.3">
      <c r="A24" s="73">
        <f t="shared" si="1"/>
        <v>44219</v>
      </c>
      <c r="B24" s="64" t="str">
        <f t="shared" si="0"/>
        <v>Saturday</v>
      </c>
      <c r="C24" s="6"/>
      <c r="D24" s="6"/>
      <c r="E24" s="6"/>
      <c r="F24" s="66"/>
      <c r="G24" s="6"/>
      <c r="H24" s="6"/>
      <c r="I24" s="6"/>
      <c r="J24" s="10"/>
      <c r="K24" s="10"/>
      <c r="L24" s="9"/>
      <c r="M24" s="6"/>
      <c r="N24" s="66"/>
      <c r="O24" s="6"/>
      <c r="P24" s="6"/>
      <c r="Q24" s="6"/>
      <c r="R24" s="6"/>
      <c r="S24" s="6"/>
      <c r="T24" s="6"/>
      <c r="U24" s="13"/>
      <c r="V24" s="6"/>
      <c r="W24" s="66"/>
      <c r="X24" s="66"/>
      <c r="Y24" s="66"/>
      <c r="Z24" s="70"/>
    </row>
    <row r="25" spans="1:26" ht="18.75" x14ac:dyDescent="0.3">
      <c r="A25" s="73">
        <f t="shared" si="1"/>
        <v>44220</v>
      </c>
      <c r="B25" s="64" t="str">
        <f t="shared" si="0"/>
        <v>Sunday</v>
      </c>
      <c r="C25" s="6"/>
      <c r="D25" s="6"/>
      <c r="E25" s="6"/>
      <c r="F25" s="66"/>
      <c r="G25" s="6"/>
      <c r="H25" s="6"/>
      <c r="I25" s="6"/>
      <c r="J25" s="10"/>
      <c r="K25" s="10"/>
      <c r="L25" s="6"/>
      <c r="M25" s="6"/>
      <c r="N25" s="66"/>
      <c r="O25" s="6"/>
      <c r="P25" s="6"/>
      <c r="Q25" s="6"/>
      <c r="R25" s="6"/>
      <c r="S25" s="6"/>
      <c r="T25" s="6"/>
      <c r="U25" s="6"/>
      <c r="V25" s="6"/>
      <c r="W25" s="66"/>
      <c r="X25" s="66"/>
      <c r="Y25" s="66"/>
      <c r="Z25" s="70"/>
    </row>
    <row r="26" spans="1:26" ht="18.75" x14ac:dyDescent="0.3">
      <c r="A26" s="73">
        <f t="shared" si="1"/>
        <v>44221</v>
      </c>
      <c r="B26" s="64" t="str">
        <f t="shared" si="0"/>
        <v>Monday</v>
      </c>
      <c r="C26" s="6"/>
      <c r="D26" s="6"/>
      <c r="E26" s="6"/>
      <c r="F26" s="66"/>
      <c r="G26" s="6"/>
      <c r="H26" s="6"/>
      <c r="I26" s="6"/>
      <c r="J26" s="10"/>
      <c r="K26" s="6"/>
      <c r="L26" s="6"/>
      <c r="M26" s="6"/>
      <c r="N26" s="66"/>
      <c r="O26" s="6"/>
      <c r="P26" s="6"/>
      <c r="Q26" s="6"/>
      <c r="R26" s="6"/>
      <c r="S26" s="6"/>
      <c r="T26" s="6"/>
      <c r="U26" s="6"/>
      <c r="V26" s="6"/>
      <c r="W26" s="66"/>
      <c r="X26" s="66"/>
      <c r="Y26" s="66"/>
      <c r="Z26" s="70"/>
    </row>
    <row r="27" spans="1:26" ht="18.75" x14ac:dyDescent="0.3">
      <c r="A27" s="73">
        <f t="shared" si="1"/>
        <v>44222</v>
      </c>
      <c r="B27" s="64" t="str">
        <f t="shared" si="0"/>
        <v>Tuesday</v>
      </c>
      <c r="C27" s="6"/>
      <c r="D27" s="6"/>
      <c r="E27" s="6"/>
      <c r="F27" s="66"/>
      <c r="G27" s="6"/>
      <c r="H27" s="6"/>
      <c r="I27" s="6"/>
      <c r="J27" s="9"/>
      <c r="K27" s="10"/>
      <c r="L27" s="6"/>
      <c r="M27" s="6"/>
      <c r="N27" s="66"/>
      <c r="O27" s="6"/>
      <c r="P27" s="6"/>
      <c r="Q27" s="6"/>
      <c r="R27" s="6"/>
      <c r="S27" s="6"/>
      <c r="T27" s="6"/>
      <c r="U27" s="6"/>
      <c r="V27" s="6"/>
      <c r="W27" s="66"/>
      <c r="X27" s="66"/>
      <c r="Y27" s="66"/>
      <c r="Z27" s="70"/>
    </row>
    <row r="28" spans="1:26" ht="18.75" x14ac:dyDescent="0.3">
      <c r="A28" s="73">
        <f t="shared" si="1"/>
        <v>44223</v>
      </c>
      <c r="B28" s="64" t="str">
        <f t="shared" si="0"/>
        <v>Wednesday</v>
      </c>
      <c r="C28" s="6"/>
      <c r="D28" s="6"/>
      <c r="E28" s="6"/>
      <c r="F28" s="66"/>
      <c r="G28" s="6"/>
      <c r="H28" s="6"/>
      <c r="I28" s="6"/>
      <c r="J28" s="9"/>
      <c r="K28" s="9"/>
      <c r="L28" s="6"/>
      <c r="M28" s="6"/>
      <c r="N28" s="66"/>
      <c r="O28" s="6"/>
      <c r="P28" s="6"/>
      <c r="Q28" s="6"/>
      <c r="R28" s="6"/>
      <c r="S28" s="6"/>
      <c r="T28" s="6"/>
      <c r="U28" s="6"/>
      <c r="V28" s="6"/>
      <c r="W28" s="66"/>
      <c r="X28" s="66"/>
      <c r="Y28" s="66"/>
      <c r="Z28" s="70"/>
    </row>
    <row r="29" spans="1:26" ht="18.75" x14ac:dyDescent="0.3">
      <c r="A29" s="73">
        <f t="shared" si="1"/>
        <v>44224</v>
      </c>
      <c r="B29" s="64" t="str">
        <f t="shared" si="0"/>
        <v>Thursday</v>
      </c>
      <c r="C29" s="6"/>
      <c r="D29" s="6"/>
      <c r="E29" s="6"/>
      <c r="F29" s="66"/>
      <c r="G29" s="6"/>
      <c r="H29" s="6"/>
      <c r="I29" s="6"/>
      <c r="J29" s="6"/>
      <c r="K29" s="10"/>
      <c r="L29" s="6"/>
      <c r="M29" s="6"/>
      <c r="N29" s="66"/>
      <c r="O29" s="6"/>
      <c r="P29" s="6"/>
      <c r="Q29" s="6"/>
      <c r="R29" s="6"/>
      <c r="S29" s="6"/>
      <c r="T29" s="6"/>
      <c r="U29" s="6"/>
      <c r="V29" s="6"/>
      <c r="W29" s="66"/>
      <c r="X29" s="66"/>
      <c r="Y29" s="66"/>
      <c r="Z29" s="70"/>
    </row>
    <row r="30" spans="1:26" ht="18.75" x14ac:dyDescent="0.3">
      <c r="A30" s="73">
        <f t="shared" si="1"/>
        <v>44225</v>
      </c>
      <c r="B30" s="64" t="str">
        <f t="shared" si="0"/>
        <v>Friday</v>
      </c>
      <c r="C30" s="6"/>
      <c r="D30" s="6"/>
      <c r="E30" s="6"/>
      <c r="F30" s="66"/>
      <c r="G30" s="6"/>
      <c r="H30" s="6"/>
      <c r="I30" s="6"/>
      <c r="J30" s="6"/>
      <c r="K30" s="14"/>
      <c r="L30" s="6"/>
      <c r="M30" s="6"/>
      <c r="N30" s="66"/>
      <c r="O30" s="6"/>
      <c r="P30" s="6"/>
      <c r="Q30" s="6"/>
      <c r="R30" s="6"/>
      <c r="S30" s="6"/>
      <c r="T30" s="6"/>
      <c r="U30" s="6"/>
      <c r="V30" s="6"/>
      <c r="W30" s="66"/>
      <c r="X30" s="66"/>
      <c r="Y30" s="66"/>
      <c r="Z30" s="70"/>
    </row>
    <row r="31" spans="1:26" ht="18.75" x14ac:dyDescent="0.3">
      <c r="A31" s="73">
        <f t="shared" si="1"/>
        <v>44226</v>
      </c>
      <c r="B31" s="64" t="str">
        <f t="shared" si="0"/>
        <v>Saturday</v>
      </c>
      <c r="C31" s="6"/>
      <c r="D31" s="6"/>
      <c r="E31" s="6"/>
      <c r="F31" s="66"/>
      <c r="G31" s="6"/>
      <c r="H31" s="6"/>
      <c r="I31" s="6"/>
      <c r="J31" s="6"/>
      <c r="K31" s="6"/>
      <c r="L31" s="6"/>
      <c r="M31" s="6"/>
      <c r="N31" s="66"/>
      <c r="O31" s="6"/>
      <c r="P31" s="6"/>
      <c r="Q31" s="6"/>
      <c r="R31" s="6"/>
      <c r="S31" s="6"/>
      <c r="T31" s="6"/>
      <c r="U31" s="6"/>
      <c r="V31" s="6"/>
      <c r="W31" s="66"/>
      <c r="X31" s="66"/>
      <c r="Y31" s="66"/>
      <c r="Z31" s="70"/>
    </row>
    <row r="32" spans="1:26" ht="16.5" customHeight="1" thickBot="1" x14ac:dyDescent="0.35">
      <c r="A32" s="73">
        <f t="shared" si="1"/>
        <v>44227</v>
      </c>
      <c r="B32" s="64" t="str">
        <f t="shared" si="0"/>
        <v>Sunday</v>
      </c>
      <c r="C32" s="15"/>
      <c r="D32" s="15"/>
      <c r="E32" s="15"/>
      <c r="F32" s="67"/>
      <c r="G32" s="15"/>
      <c r="H32" s="15"/>
      <c r="I32" s="15"/>
      <c r="J32" s="15"/>
      <c r="K32" s="15"/>
      <c r="L32" s="16"/>
      <c r="M32" s="15"/>
      <c r="N32" s="68"/>
      <c r="O32" s="15"/>
      <c r="P32" s="15"/>
      <c r="Q32" s="15"/>
      <c r="R32" s="15"/>
      <c r="S32" s="15"/>
      <c r="T32" s="15"/>
      <c r="U32" s="15"/>
      <c r="V32" s="15"/>
      <c r="W32" s="67"/>
      <c r="X32" s="67"/>
      <c r="Y32" s="67"/>
      <c r="Z32" s="71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ht="15.75" customHeight="1" x14ac:dyDescent="0.25">
      <c r="A36" s="94" t="s">
        <v>439</v>
      </c>
      <c r="B36" s="95"/>
      <c r="C36" s="6">
        <f>MAX(C2:C31)</f>
        <v>0</v>
      </c>
      <c r="D36" s="6">
        <f t="shared" ref="D36:Z36" si="2">MAX(D2:D31)</f>
        <v>0</v>
      </c>
      <c r="E36" s="6">
        <f t="shared" si="2"/>
        <v>0</v>
      </c>
      <c r="F36" s="6">
        <f t="shared" si="2"/>
        <v>0</v>
      </c>
      <c r="G36" s="6">
        <f t="shared" si="2"/>
        <v>0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  <c r="N36" s="6">
        <f t="shared" si="2"/>
        <v>0</v>
      </c>
      <c r="O36" s="6">
        <f t="shared" si="2"/>
        <v>0</v>
      </c>
      <c r="P36" s="6">
        <f t="shared" si="2"/>
        <v>0</v>
      </c>
      <c r="Q36" s="6">
        <f t="shared" si="2"/>
        <v>0</v>
      </c>
      <c r="R36" s="6">
        <f t="shared" si="2"/>
        <v>0</v>
      </c>
      <c r="S36" s="6">
        <f t="shared" si="2"/>
        <v>0</v>
      </c>
      <c r="T36" s="6">
        <f t="shared" si="2"/>
        <v>0</v>
      </c>
      <c r="U36" s="6">
        <f t="shared" si="2"/>
        <v>0</v>
      </c>
      <c r="V36" s="6">
        <f t="shared" si="2"/>
        <v>0</v>
      </c>
      <c r="W36" s="6">
        <f t="shared" si="2"/>
        <v>0</v>
      </c>
      <c r="X36" s="6">
        <f t="shared" si="2"/>
        <v>0</v>
      </c>
      <c r="Y36" s="6">
        <f t="shared" si="2"/>
        <v>0</v>
      </c>
      <c r="Z36" s="7">
        <f t="shared" si="2"/>
        <v>0</v>
      </c>
    </row>
    <row r="37" spans="1:26" ht="15.75" customHeight="1" x14ac:dyDescent="0.25">
      <c r="A37" s="96" t="s">
        <v>441</v>
      </c>
      <c r="B37" s="97"/>
      <c r="C37" s="11" t="e">
        <f>AVERAGE(C2:C32)</f>
        <v>#DIV/0!</v>
      </c>
      <c r="D37" s="11" t="e">
        <f t="shared" ref="D37:Z37" si="3">AVERAGE(D2:D32)</f>
        <v>#DIV/0!</v>
      </c>
      <c r="E37" s="11" t="e">
        <f t="shared" si="3"/>
        <v>#DIV/0!</v>
      </c>
      <c r="F37" s="11" t="e">
        <f t="shared" si="3"/>
        <v>#DIV/0!</v>
      </c>
      <c r="G37" s="11" t="e">
        <f t="shared" si="3"/>
        <v>#DIV/0!</v>
      </c>
      <c r="H37" s="11" t="e">
        <f t="shared" si="3"/>
        <v>#DIV/0!</v>
      </c>
      <c r="I37" s="11" t="e">
        <f t="shared" si="3"/>
        <v>#DIV/0!</v>
      </c>
      <c r="J37" s="11"/>
      <c r="K37" s="11"/>
      <c r="L37" s="11"/>
      <c r="M37" s="11" t="e">
        <f t="shared" si="3"/>
        <v>#DIV/0!</v>
      </c>
      <c r="N37" s="11" t="e">
        <f t="shared" si="3"/>
        <v>#DIV/0!</v>
      </c>
      <c r="O37" s="11" t="e">
        <f t="shared" si="3"/>
        <v>#DIV/0!</v>
      </c>
      <c r="P37" s="11" t="e">
        <f t="shared" si="3"/>
        <v>#DIV/0!</v>
      </c>
      <c r="Q37" s="11" t="e">
        <f t="shared" si="3"/>
        <v>#DIV/0!</v>
      </c>
      <c r="R37" s="11" t="e">
        <f t="shared" si="3"/>
        <v>#DIV/0!</v>
      </c>
      <c r="S37" s="11" t="e">
        <f t="shared" si="3"/>
        <v>#DIV/0!</v>
      </c>
      <c r="T37" s="11" t="e">
        <f t="shared" si="3"/>
        <v>#DIV/0!</v>
      </c>
      <c r="U37" s="11" t="e">
        <f t="shared" si="3"/>
        <v>#DIV/0!</v>
      </c>
      <c r="V37" s="11" t="e">
        <f t="shared" si="3"/>
        <v>#DIV/0!</v>
      </c>
      <c r="W37" s="11" t="e">
        <f t="shared" si="3"/>
        <v>#DIV/0!</v>
      </c>
      <c r="X37" s="11" t="e">
        <f t="shared" si="3"/>
        <v>#DIV/0!</v>
      </c>
      <c r="Y37" s="11" t="e">
        <f t="shared" si="3"/>
        <v>#DIV/0!</v>
      </c>
      <c r="Z37" s="27" t="e">
        <f t="shared" si="3"/>
        <v>#DIV/0!</v>
      </c>
    </row>
    <row r="38" spans="1:26" ht="15.75" customHeight="1" x14ac:dyDescent="0.25">
      <c r="A38" s="94" t="s">
        <v>440</v>
      </c>
      <c r="B38" s="95"/>
      <c r="C38" s="11">
        <f>MIN(C2:C31)</f>
        <v>0</v>
      </c>
      <c r="D38" s="11">
        <f t="shared" ref="D38:Z38" si="4">MIN(D2:D31)</f>
        <v>0</v>
      </c>
      <c r="E38" s="11">
        <f t="shared" si="4"/>
        <v>0</v>
      </c>
      <c r="F38" s="11">
        <f t="shared" si="4"/>
        <v>0</v>
      </c>
      <c r="G38" s="11">
        <f t="shared" si="4"/>
        <v>0</v>
      </c>
      <c r="H38" s="11">
        <f t="shared" si="4"/>
        <v>0</v>
      </c>
      <c r="I38" s="11">
        <f t="shared" si="4"/>
        <v>0</v>
      </c>
      <c r="J38" s="11">
        <f t="shared" si="4"/>
        <v>0</v>
      </c>
      <c r="K38" s="11">
        <f t="shared" si="4"/>
        <v>0</v>
      </c>
      <c r="L38" s="11">
        <f t="shared" si="4"/>
        <v>0</v>
      </c>
      <c r="M38" s="11">
        <f t="shared" si="4"/>
        <v>0</v>
      </c>
      <c r="N38" s="11">
        <f t="shared" si="4"/>
        <v>0</v>
      </c>
      <c r="O38" s="11">
        <f t="shared" si="4"/>
        <v>0</v>
      </c>
      <c r="P38" s="11">
        <f t="shared" si="4"/>
        <v>0</v>
      </c>
      <c r="Q38" s="11">
        <f t="shared" si="4"/>
        <v>0</v>
      </c>
      <c r="R38" s="11">
        <f t="shared" si="4"/>
        <v>0</v>
      </c>
      <c r="S38" s="11">
        <f t="shared" si="4"/>
        <v>0</v>
      </c>
      <c r="T38" s="11">
        <f t="shared" si="4"/>
        <v>0</v>
      </c>
      <c r="U38" s="11">
        <f t="shared" si="4"/>
        <v>0</v>
      </c>
      <c r="V38" s="11">
        <f t="shared" si="4"/>
        <v>0</v>
      </c>
      <c r="W38" s="11">
        <f t="shared" si="4"/>
        <v>0</v>
      </c>
      <c r="X38" s="11">
        <f t="shared" si="4"/>
        <v>0</v>
      </c>
      <c r="Y38" s="11">
        <f t="shared" si="4"/>
        <v>0</v>
      </c>
      <c r="Z38" s="27">
        <f t="shared" si="4"/>
        <v>0</v>
      </c>
    </row>
    <row r="39" spans="1:26" ht="15.75" customHeight="1" x14ac:dyDescent="0.25">
      <c r="A39" s="94" t="s">
        <v>442</v>
      </c>
      <c r="B39" s="95"/>
      <c r="C39" s="11" t="e">
        <f>MEDIAN(C2:C31)</f>
        <v>#NUM!</v>
      </c>
      <c r="D39" s="11" t="e">
        <f t="shared" ref="D39:Z39" si="5">MEDIAN(D2:D31)</f>
        <v>#NUM!</v>
      </c>
      <c r="E39" s="11" t="e">
        <f t="shared" si="5"/>
        <v>#NUM!</v>
      </c>
      <c r="F39" s="11" t="e">
        <f t="shared" si="5"/>
        <v>#NUM!</v>
      </c>
      <c r="G39" s="11" t="e">
        <f t="shared" si="5"/>
        <v>#NUM!</v>
      </c>
      <c r="H39" s="11" t="e">
        <f t="shared" si="5"/>
        <v>#NUM!</v>
      </c>
      <c r="I39" s="11" t="e">
        <f t="shared" si="5"/>
        <v>#NUM!</v>
      </c>
      <c r="J39" s="11" t="e">
        <f t="shared" si="5"/>
        <v>#NUM!</v>
      </c>
      <c r="K39" s="11" t="e">
        <f t="shared" si="5"/>
        <v>#NUM!</v>
      </c>
      <c r="L39" s="11" t="e">
        <f t="shared" si="5"/>
        <v>#NUM!</v>
      </c>
      <c r="M39" s="11" t="e">
        <f t="shared" si="5"/>
        <v>#NUM!</v>
      </c>
      <c r="N39" s="11" t="e">
        <f t="shared" si="5"/>
        <v>#NUM!</v>
      </c>
      <c r="O39" s="11" t="e">
        <f t="shared" si="5"/>
        <v>#NUM!</v>
      </c>
      <c r="P39" s="11" t="e">
        <f t="shared" si="5"/>
        <v>#NUM!</v>
      </c>
      <c r="Q39" s="11" t="e">
        <f t="shared" si="5"/>
        <v>#NUM!</v>
      </c>
      <c r="R39" s="11" t="e">
        <f t="shared" si="5"/>
        <v>#NUM!</v>
      </c>
      <c r="S39" s="11" t="e">
        <f t="shared" si="5"/>
        <v>#NUM!</v>
      </c>
      <c r="T39" s="11" t="e">
        <f t="shared" si="5"/>
        <v>#NUM!</v>
      </c>
      <c r="U39" s="11" t="e">
        <f t="shared" si="5"/>
        <v>#NUM!</v>
      </c>
      <c r="V39" s="11" t="e">
        <f t="shared" si="5"/>
        <v>#NUM!</v>
      </c>
      <c r="W39" s="11" t="e">
        <f t="shared" si="5"/>
        <v>#NUM!</v>
      </c>
      <c r="X39" s="11" t="e">
        <f t="shared" si="5"/>
        <v>#NUM!</v>
      </c>
      <c r="Y39" s="11" t="e">
        <f t="shared" si="5"/>
        <v>#NUM!</v>
      </c>
      <c r="Z39" s="27" t="e">
        <f t="shared" si="5"/>
        <v>#NUM!</v>
      </c>
    </row>
    <row r="40" spans="1:26" ht="15.75" customHeight="1" x14ac:dyDescent="0.25">
      <c r="A40" s="94" t="s">
        <v>443</v>
      </c>
      <c r="B40" s="95"/>
      <c r="C40" s="11" t="e">
        <f>_xlfn.MODE.SNGL(C2:C31)</f>
        <v>#N/A</v>
      </c>
      <c r="D40" s="11" t="e">
        <f t="shared" ref="D40:Z40" si="6">_xlfn.MODE.SNGL(D2:D31)</f>
        <v>#N/A</v>
      </c>
      <c r="E40" s="11" t="e">
        <f t="shared" si="6"/>
        <v>#N/A</v>
      </c>
      <c r="F40" s="11" t="e">
        <f t="shared" si="6"/>
        <v>#N/A</v>
      </c>
      <c r="G40" s="11" t="e">
        <f t="shared" si="6"/>
        <v>#N/A</v>
      </c>
      <c r="H40" s="11" t="e">
        <f t="shared" si="6"/>
        <v>#N/A</v>
      </c>
      <c r="I40" s="11" t="e">
        <f t="shared" si="6"/>
        <v>#N/A</v>
      </c>
      <c r="J40" s="11" t="e">
        <f t="shared" si="6"/>
        <v>#N/A</v>
      </c>
      <c r="K40" s="11" t="e">
        <f t="shared" si="6"/>
        <v>#N/A</v>
      </c>
      <c r="L40" s="11" t="e">
        <f t="shared" si="6"/>
        <v>#N/A</v>
      </c>
      <c r="M40" s="11" t="e">
        <f t="shared" si="6"/>
        <v>#N/A</v>
      </c>
      <c r="N40" s="11" t="e">
        <f t="shared" si="6"/>
        <v>#N/A</v>
      </c>
      <c r="O40" s="11" t="e">
        <f t="shared" si="6"/>
        <v>#N/A</v>
      </c>
      <c r="P40" s="11" t="e">
        <f t="shared" si="6"/>
        <v>#N/A</v>
      </c>
      <c r="Q40" s="11" t="e">
        <f t="shared" si="6"/>
        <v>#N/A</v>
      </c>
      <c r="R40" s="11" t="e">
        <f t="shared" si="6"/>
        <v>#N/A</v>
      </c>
      <c r="S40" s="11" t="e">
        <f t="shared" si="6"/>
        <v>#N/A</v>
      </c>
      <c r="T40" s="11" t="e">
        <f t="shared" si="6"/>
        <v>#N/A</v>
      </c>
      <c r="U40" s="11" t="e">
        <f t="shared" si="6"/>
        <v>#N/A</v>
      </c>
      <c r="V40" s="11" t="e">
        <f t="shared" si="6"/>
        <v>#N/A</v>
      </c>
      <c r="W40" s="11" t="e">
        <f t="shared" si="6"/>
        <v>#N/A</v>
      </c>
      <c r="X40" s="11" t="e">
        <f t="shared" si="6"/>
        <v>#N/A</v>
      </c>
      <c r="Y40" s="11" t="e">
        <f t="shared" si="6"/>
        <v>#N/A</v>
      </c>
      <c r="Z40" s="27" t="e">
        <f t="shared" si="6"/>
        <v>#N/A</v>
      </c>
    </row>
    <row r="60" spans="1:6" x14ac:dyDescent="0.25">
      <c r="A60" s="92" t="s">
        <v>447</v>
      </c>
      <c r="B60" s="92"/>
      <c r="C60" s="91" t="e">
        <f>_xlfn.XLOOKUP($C$61,$W$2:$W$31,$A$2:$A$31)</f>
        <v>#N/A</v>
      </c>
      <c r="D60" s="91"/>
      <c r="E60" s="91"/>
      <c r="F60" s="91"/>
    </row>
    <row r="61" spans="1:6" x14ac:dyDescent="0.25">
      <c r="A61" s="92" t="s">
        <v>448</v>
      </c>
      <c r="B61" s="92"/>
      <c r="C61" s="93">
        <f>MAX($W$2:$W$31)</f>
        <v>0</v>
      </c>
      <c r="D61" s="93"/>
      <c r="E61" s="93"/>
      <c r="F61" s="93"/>
    </row>
    <row r="62" spans="1:6" x14ac:dyDescent="0.25">
      <c r="A62" s="92" t="s">
        <v>444</v>
      </c>
      <c r="B62" s="92"/>
      <c r="C62" s="93" t="e">
        <f>_xlfn.XLOOKUP($C$61,$W$2:$W$31,$F$2:$F$31)</f>
        <v>#N/A</v>
      </c>
      <c r="D62" s="93"/>
      <c r="E62" s="93"/>
      <c r="F62" s="93"/>
    </row>
    <row r="63" spans="1:6" x14ac:dyDescent="0.25">
      <c r="A63" s="92" t="s">
        <v>449</v>
      </c>
      <c r="B63" s="92"/>
      <c r="C63" s="81" t="e">
        <f>MEDIAN($F$2:$F$31)-$C$62</f>
        <v>#NUM!</v>
      </c>
      <c r="D63" s="80" t="s">
        <v>445</v>
      </c>
      <c r="E63" s="80"/>
    </row>
    <row r="64" spans="1:6" x14ac:dyDescent="0.25">
      <c r="A64" s="92" t="s">
        <v>450</v>
      </c>
      <c r="B64" s="92"/>
      <c r="C64" s="81" t="e">
        <f>MAX($F$2:$F$31)-$C$62</f>
        <v>#N/A</v>
      </c>
      <c r="D64" s="80" t="s">
        <v>446</v>
      </c>
      <c r="E64" s="80"/>
    </row>
    <row r="1048576" spans="7:26" s="23" customFormat="1" x14ac:dyDescent="0.25">
      <c r="G1048576" s="23" t="e">
        <f>AVERAGE(G2:G1048575)</f>
        <v>#DIV/0!</v>
      </c>
      <c r="Z1048576" s="22"/>
    </row>
  </sheetData>
  <mergeCells count="13">
    <mergeCell ref="A63:B63"/>
    <mergeCell ref="A64:B64"/>
    <mergeCell ref="A36:B36"/>
    <mergeCell ref="A38:B38"/>
    <mergeCell ref="A37:B37"/>
    <mergeCell ref="A39:B39"/>
    <mergeCell ref="A40:B40"/>
    <mergeCell ref="A60:B60"/>
    <mergeCell ref="C60:F60"/>
    <mergeCell ref="A61:B61"/>
    <mergeCell ref="C61:F61"/>
    <mergeCell ref="A62:B62"/>
    <mergeCell ref="C62:F62"/>
  </mergeCells>
  <pageMargins left="0.25" right="0.25" top="0.75" bottom="0.75" header="0.3" footer="0.3"/>
  <pageSetup scale="4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D41D-BF6B-4425-B653-3FEB8BF8EC79}">
  <sheetPr codeName="Sheet1"/>
  <dimension ref="A7:G12"/>
  <sheetViews>
    <sheetView showGridLines="0" zoomScaleNormal="100" workbookViewId="0">
      <selection activeCell="AC15" sqref="AC15"/>
    </sheetView>
  </sheetViews>
  <sheetFormatPr defaultRowHeight="15" x14ac:dyDescent="0.25"/>
  <cols>
    <col min="1" max="1" width="21.42578125" customWidth="1"/>
    <col min="2" max="2" width="1.85546875" customWidth="1"/>
    <col min="5" max="5" width="4.140625" customWidth="1"/>
  </cols>
  <sheetData>
    <row r="7" spans="1:7" ht="15.75" x14ac:dyDescent="0.25">
      <c r="A7" s="92"/>
      <c r="B7" s="92"/>
      <c r="C7" s="91"/>
      <c r="D7" s="91"/>
      <c r="E7" s="91"/>
      <c r="F7" s="91"/>
    </row>
    <row r="8" spans="1:7" ht="15.75" customHeight="1" x14ac:dyDescent="0.25">
      <c r="A8" s="83" t="s">
        <v>447</v>
      </c>
      <c r="B8" s="83"/>
      <c r="C8" s="84" cm="1">
        <f t="array" ref="C8">_xlfn.XLOOKUP('September 2021'!$C$61,'September 2021'!$W$2:'September 2021'!$W$31,'September 2021'!$A$2:'September 2021'!$A$31)</f>
        <v>44445</v>
      </c>
      <c r="D8" s="84"/>
      <c r="E8" s="84"/>
      <c r="F8" s="84"/>
      <c r="G8" s="85"/>
    </row>
    <row r="9" spans="1:7" ht="15.75" customHeight="1" x14ac:dyDescent="0.25">
      <c r="A9" s="83" t="s">
        <v>448</v>
      </c>
      <c r="B9" s="83"/>
      <c r="C9" s="86">
        <f>MAX('September 2021'!$W$2:$W$31)</f>
        <v>100</v>
      </c>
      <c r="D9" s="86"/>
      <c r="E9" s="86"/>
      <c r="F9" s="86"/>
      <c r="G9" s="85"/>
    </row>
    <row r="10" spans="1:7" ht="15.75" x14ac:dyDescent="0.25">
      <c r="A10" s="83" t="s">
        <v>444</v>
      </c>
      <c r="B10" s="83"/>
      <c r="C10" s="86" cm="1">
        <f t="array" ref="C10">_xlfn.XLOOKUP('September 2021'!$C$61,'September 2021'!$W$2:'September 2021'!$W$31,'September 2021'!$F$2:'September 2021'!$F$31)</f>
        <v>1509</v>
      </c>
      <c r="D10" s="86"/>
      <c r="E10" s="86"/>
      <c r="F10" s="86"/>
      <c r="G10" s="85"/>
    </row>
    <row r="11" spans="1:7" ht="15.75" x14ac:dyDescent="0.25">
      <c r="A11" s="83" t="s">
        <v>449</v>
      </c>
      <c r="B11" s="83"/>
      <c r="C11" s="86">
        <f>MEDIAN('September 2021'!$F$2:$F$31)-'September 2021'!$C$62</f>
        <v>119.5</v>
      </c>
      <c r="D11" s="86" t="s">
        <v>445</v>
      </c>
      <c r="E11" s="86"/>
      <c r="F11" s="87"/>
      <c r="G11" s="85"/>
    </row>
    <row r="12" spans="1:7" ht="15.75" x14ac:dyDescent="0.25">
      <c r="A12" s="83" t="s">
        <v>450</v>
      </c>
      <c r="B12" s="83"/>
      <c r="C12" s="86">
        <f>MAX('September 2021'!$F$2:$F$31)-'September 2021'!$C$62</f>
        <v>213</v>
      </c>
      <c r="D12" s="86" t="s">
        <v>446</v>
      </c>
      <c r="E12" s="86"/>
      <c r="F12" s="87"/>
      <c r="G12" s="85"/>
    </row>
  </sheetData>
  <mergeCells count="2">
    <mergeCell ref="A7:B7"/>
    <mergeCell ref="C7:F7"/>
  </mergeCells>
  <pageMargins left="0.7" right="0.7" top="0.75" bottom="0.75" header="0.3" footer="0.3"/>
  <pageSetup scale="10" fitToWidth="0" fitToHeight="0" orientation="landscape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87F5-5B54-49FB-8D40-7EA943DB0843}">
  <sheetPr>
    <pageSetUpPr fitToPage="1"/>
  </sheetPr>
  <dimension ref="A1:Z1048576"/>
  <sheetViews>
    <sheetView zoomScale="70" zoomScaleNormal="70" workbookViewId="0">
      <selection activeCell="P48" sqref="P48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52" customWidth="1"/>
    <col min="4" max="4" width="10.28515625" style="52" customWidth="1"/>
    <col min="5" max="5" width="7.85546875" style="52" customWidth="1"/>
    <col min="6" max="6" width="11" style="52" customWidth="1"/>
    <col min="7" max="7" width="13.42578125" style="52" customWidth="1"/>
    <col min="8" max="8" width="11" style="52" customWidth="1"/>
    <col min="9" max="9" width="11.7109375" style="52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52" customWidth="1"/>
    <col min="14" max="14" width="12" style="23" customWidth="1"/>
    <col min="15" max="15" width="12.140625" style="23" customWidth="1"/>
    <col min="16" max="16" width="9.5703125" style="52" customWidth="1"/>
    <col min="17" max="17" width="12.5703125" style="52" customWidth="1"/>
    <col min="18" max="18" width="10.42578125" style="52" customWidth="1"/>
    <col min="19" max="19" width="10.28515625" style="52" customWidth="1"/>
    <col min="20" max="20" width="10.140625" style="52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44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45" t="s">
        <v>1</v>
      </c>
      <c r="D1" s="45" t="s">
        <v>2</v>
      </c>
      <c r="E1" s="56" t="s">
        <v>3</v>
      </c>
      <c r="F1" s="37" t="s">
        <v>4</v>
      </c>
      <c r="G1" s="45" t="s">
        <v>5</v>
      </c>
      <c r="H1" s="45" t="s">
        <v>6</v>
      </c>
      <c r="I1" s="45" t="s">
        <v>7</v>
      </c>
      <c r="J1" s="2" t="s">
        <v>8</v>
      </c>
      <c r="K1" s="2" t="s">
        <v>9</v>
      </c>
      <c r="L1" s="2" t="s">
        <v>10</v>
      </c>
      <c r="M1" s="45" t="s">
        <v>11</v>
      </c>
      <c r="N1" s="4" t="s">
        <v>12</v>
      </c>
      <c r="O1" s="2" t="s">
        <v>13</v>
      </c>
      <c r="P1" s="45" t="s">
        <v>14</v>
      </c>
      <c r="Q1" s="45" t="s">
        <v>15</v>
      </c>
      <c r="R1" s="45" t="s">
        <v>16</v>
      </c>
      <c r="S1" s="45" t="s">
        <v>17</v>
      </c>
      <c r="T1" s="45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4" t="s">
        <v>23</v>
      </c>
      <c r="Z1" s="37" t="s">
        <v>24</v>
      </c>
    </row>
    <row r="2" spans="1:26" x14ac:dyDescent="0.25">
      <c r="A2" s="5">
        <v>44197</v>
      </c>
      <c r="B2" s="5" t="s">
        <v>28</v>
      </c>
      <c r="C2" s="46">
        <v>8</v>
      </c>
      <c r="D2" s="46">
        <v>7</v>
      </c>
      <c r="E2" s="46">
        <v>263</v>
      </c>
      <c r="F2" s="46">
        <v>1566</v>
      </c>
      <c r="G2" s="46">
        <v>602</v>
      </c>
      <c r="H2" s="46">
        <v>473</v>
      </c>
      <c r="I2" s="46">
        <v>491</v>
      </c>
      <c r="J2" s="6" t="s">
        <v>35</v>
      </c>
      <c r="K2" s="6" t="s">
        <v>36</v>
      </c>
      <c r="L2" s="6" t="s">
        <v>37</v>
      </c>
      <c r="M2" s="46">
        <v>18</v>
      </c>
      <c r="N2" s="6">
        <v>5.01</v>
      </c>
      <c r="O2" s="6">
        <v>0.51</v>
      </c>
      <c r="P2" s="46">
        <v>190</v>
      </c>
      <c r="Q2" s="46">
        <v>131</v>
      </c>
      <c r="R2" s="46">
        <v>192</v>
      </c>
      <c r="S2" s="46">
        <v>513</v>
      </c>
      <c r="T2" s="46">
        <v>259</v>
      </c>
      <c r="U2" s="6">
        <v>50.49</v>
      </c>
      <c r="V2" s="6">
        <v>33</v>
      </c>
      <c r="W2" s="6">
        <v>78</v>
      </c>
      <c r="X2" s="6">
        <v>1.32</v>
      </c>
      <c r="Y2" s="6">
        <v>0.46</v>
      </c>
      <c r="Z2" s="38">
        <v>18</v>
      </c>
    </row>
    <row r="3" spans="1:26" x14ac:dyDescent="0.25">
      <c r="A3" s="5">
        <v>44198</v>
      </c>
      <c r="B3" s="5" t="s">
        <v>29</v>
      </c>
      <c r="C3" s="46">
        <v>7</v>
      </c>
      <c r="D3" s="46">
        <v>7</v>
      </c>
      <c r="E3" s="46">
        <v>260</v>
      </c>
      <c r="F3" s="46">
        <v>1510</v>
      </c>
      <c r="G3" s="46">
        <v>572</v>
      </c>
      <c r="H3" s="46">
        <v>461</v>
      </c>
      <c r="I3" s="46">
        <v>477</v>
      </c>
      <c r="J3" s="6" t="s">
        <v>41</v>
      </c>
      <c r="K3" s="6" t="s">
        <v>42</v>
      </c>
      <c r="L3" s="6" t="s">
        <v>43</v>
      </c>
      <c r="M3" s="46">
        <v>18</v>
      </c>
      <c r="N3" s="6">
        <v>6.06</v>
      </c>
      <c r="O3" s="6">
        <v>1.1299999999999999</v>
      </c>
      <c r="P3" s="46">
        <v>186</v>
      </c>
      <c r="Q3" s="46">
        <v>149</v>
      </c>
      <c r="R3" s="46">
        <v>178</v>
      </c>
      <c r="S3" s="46">
        <v>513</v>
      </c>
      <c r="T3" s="46">
        <v>98</v>
      </c>
      <c r="U3" s="6">
        <v>19</v>
      </c>
      <c r="V3" s="6">
        <v>22</v>
      </c>
      <c r="W3" s="6">
        <v>87</v>
      </c>
      <c r="X3" s="6">
        <v>1.32</v>
      </c>
      <c r="Y3" s="6">
        <v>0.34</v>
      </c>
      <c r="Z3" s="38">
        <v>16</v>
      </c>
    </row>
    <row r="4" spans="1:26" x14ac:dyDescent="0.25">
      <c r="A4" s="5">
        <v>44199</v>
      </c>
      <c r="B4" s="5" t="s">
        <v>30</v>
      </c>
      <c r="C4" s="46">
        <v>7</v>
      </c>
      <c r="D4" s="46">
        <v>7</v>
      </c>
      <c r="E4" s="46">
        <v>266</v>
      </c>
      <c r="F4" s="46">
        <v>1538</v>
      </c>
      <c r="G4" s="46">
        <v>574</v>
      </c>
      <c r="H4" s="46">
        <v>468</v>
      </c>
      <c r="I4" s="46">
        <v>496</v>
      </c>
      <c r="J4" s="6" t="s">
        <v>38</v>
      </c>
      <c r="K4" s="8" t="s">
        <v>39</v>
      </c>
      <c r="L4" s="6" t="s">
        <v>40</v>
      </c>
      <c r="M4" s="46">
        <v>50</v>
      </c>
      <c r="N4" s="6">
        <v>12.24</v>
      </c>
      <c r="O4" s="6">
        <v>2.56</v>
      </c>
      <c r="P4" s="46">
        <v>178</v>
      </c>
      <c r="Q4" s="46">
        <v>171</v>
      </c>
      <c r="R4" s="46">
        <v>196</v>
      </c>
      <c r="S4" s="46">
        <v>546</v>
      </c>
      <c r="T4" s="46">
        <v>144</v>
      </c>
      <c r="U4" s="6">
        <v>26</v>
      </c>
      <c r="V4" s="6">
        <v>25</v>
      </c>
      <c r="W4" s="6">
        <v>73</v>
      </c>
      <c r="X4" s="6">
        <v>1.28</v>
      </c>
      <c r="Y4" s="6">
        <v>1.34</v>
      </c>
      <c r="Z4" s="38">
        <v>25</v>
      </c>
    </row>
    <row r="5" spans="1:26" x14ac:dyDescent="0.25">
      <c r="A5" s="5">
        <v>44200</v>
      </c>
      <c r="B5" s="5" t="s">
        <v>31</v>
      </c>
      <c r="C5" s="46">
        <v>8</v>
      </c>
      <c r="D5" s="46">
        <v>8</v>
      </c>
      <c r="E5" s="46">
        <v>283</v>
      </c>
      <c r="F5" s="46">
        <v>1504</v>
      </c>
      <c r="G5" s="46">
        <v>502</v>
      </c>
      <c r="H5" s="46">
        <v>479</v>
      </c>
      <c r="I5" s="46">
        <v>523</v>
      </c>
      <c r="J5" s="6" t="s">
        <v>44</v>
      </c>
      <c r="K5" s="6" t="s">
        <v>45</v>
      </c>
      <c r="L5" s="6" t="s">
        <v>46</v>
      </c>
      <c r="M5" s="46">
        <v>26</v>
      </c>
      <c r="N5" s="6">
        <v>10.130000000000001</v>
      </c>
      <c r="O5" s="6">
        <v>1.4</v>
      </c>
      <c r="P5" s="46">
        <v>159</v>
      </c>
      <c r="Q5" s="46">
        <v>155</v>
      </c>
      <c r="R5" s="46">
        <v>208</v>
      </c>
      <c r="S5" s="46">
        <v>522</v>
      </c>
      <c r="T5" s="46">
        <v>173</v>
      </c>
      <c r="U5" s="6">
        <v>33</v>
      </c>
      <c r="V5" s="6">
        <v>26</v>
      </c>
      <c r="W5" s="6">
        <v>74</v>
      </c>
      <c r="X5" s="6">
        <v>1.34</v>
      </c>
      <c r="Y5" s="6">
        <v>1.07</v>
      </c>
      <c r="Z5" s="38">
        <v>24</v>
      </c>
    </row>
    <row r="6" spans="1:26" x14ac:dyDescent="0.25">
      <c r="A6" s="5">
        <v>44201</v>
      </c>
      <c r="B6" s="5" t="s">
        <v>25</v>
      </c>
      <c r="C6" s="46">
        <v>8</v>
      </c>
      <c r="D6" s="46">
        <v>8</v>
      </c>
      <c r="E6" s="46">
        <v>293</v>
      </c>
      <c r="F6" s="46">
        <v>1678</v>
      </c>
      <c r="G6" s="46">
        <v>610</v>
      </c>
      <c r="H6" s="46">
        <v>500</v>
      </c>
      <c r="I6" s="46">
        <v>568</v>
      </c>
      <c r="J6" s="6" t="s">
        <v>47</v>
      </c>
      <c r="K6" s="6" t="s">
        <v>48</v>
      </c>
      <c r="L6" s="6" t="s">
        <v>49</v>
      </c>
      <c r="M6" s="46">
        <v>30</v>
      </c>
      <c r="N6" s="6">
        <v>5.33</v>
      </c>
      <c r="O6" s="6">
        <v>0.54</v>
      </c>
      <c r="P6" s="46">
        <v>194</v>
      </c>
      <c r="Q6" s="46">
        <v>159</v>
      </c>
      <c r="R6" s="46">
        <v>201</v>
      </c>
      <c r="S6" s="46">
        <v>554</v>
      </c>
      <c r="T6" s="46">
        <v>247</v>
      </c>
      <c r="U6" s="6">
        <v>44</v>
      </c>
      <c r="V6" s="6">
        <v>30</v>
      </c>
      <c r="W6" s="6">
        <v>86</v>
      </c>
      <c r="X6" s="6">
        <v>1.27</v>
      </c>
      <c r="Y6" s="6">
        <v>0.41</v>
      </c>
      <c r="Z6" s="38">
        <v>26</v>
      </c>
    </row>
    <row r="7" spans="1:26" x14ac:dyDescent="0.25">
      <c r="A7" s="5">
        <v>44202</v>
      </c>
      <c r="B7" s="5" t="s">
        <v>26</v>
      </c>
      <c r="C7" s="46">
        <v>8</v>
      </c>
      <c r="D7" s="46">
        <v>8</v>
      </c>
      <c r="E7" s="46">
        <v>295</v>
      </c>
      <c r="F7" s="46">
        <v>1717</v>
      </c>
      <c r="G7" s="46">
        <v>621</v>
      </c>
      <c r="H7" s="46">
        <v>535</v>
      </c>
      <c r="I7" s="46">
        <v>561</v>
      </c>
      <c r="J7" s="6" t="s">
        <v>50</v>
      </c>
      <c r="K7" s="8" t="s">
        <v>39</v>
      </c>
      <c r="L7" s="6" t="s">
        <v>51</v>
      </c>
      <c r="M7" s="46">
        <v>49</v>
      </c>
      <c r="N7" s="6">
        <v>10.34</v>
      </c>
      <c r="O7" s="6">
        <v>3.18</v>
      </c>
      <c r="P7" s="46">
        <v>186</v>
      </c>
      <c r="Q7" s="46">
        <v>174</v>
      </c>
      <c r="R7" s="46">
        <v>212</v>
      </c>
      <c r="S7" s="46">
        <v>572</v>
      </c>
      <c r="T7" s="46">
        <v>207</v>
      </c>
      <c r="U7" s="6">
        <v>36</v>
      </c>
      <c r="V7" s="6">
        <v>27</v>
      </c>
      <c r="W7" s="6">
        <v>67</v>
      </c>
      <c r="X7" s="6">
        <v>1.29</v>
      </c>
      <c r="Y7" s="6">
        <v>1.55</v>
      </c>
      <c r="Z7" s="38">
        <v>24</v>
      </c>
    </row>
    <row r="8" spans="1:26" x14ac:dyDescent="0.25">
      <c r="A8" s="5">
        <v>44203</v>
      </c>
      <c r="B8" s="5" t="s">
        <v>27</v>
      </c>
      <c r="C8" s="46">
        <v>8</v>
      </c>
      <c r="D8" s="46">
        <v>8</v>
      </c>
      <c r="E8" s="46">
        <v>280</v>
      </c>
      <c r="F8" s="46">
        <v>1721</v>
      </c>
      <c r="G8" s="46">
        <v>614</v>
      </c>
      <c r="H8" s="46">
        <v>585</v>
      </c>
      <c r="I8" s="46">
        <v>512</v>
      </c>
      <c r="J8" s="9" t="s">
        <v>52</v>
      </c>
      <c r="K8" s="9" t="s">
        <v>53</v>
      </c>
      <c r="L8" s="6" t="s">
        <v>54</v>
      </c>
      <c r="M8" s="46">
        <v>26</v>
      </c>
      <c r="N8" s="6">
        <v>9.3800000000000008</v>
      </c>
      <c r="O8" s="6">
        <v>1.36</v>
      </c>
      <c r="P8" s="46">
        <v>181</v>
      </c>
      <c r="Q8" s="46">
        <v>177</v>
      </c>
      <c r="R8" s="46">
        <v>215</v>
      </c>
      <c r="S8" s="46">
        <v>573</v>
      </c>
      <c r="T8" s="46">
        <v>139</v>
      </c>
      <c r="U8" s="6">
        <v>25.09</v>
      </c>
      <c r="V8" s="6">
        <v>23</v>
      </c>
      <c r="W8" s="6">
        <v>74</v>
      </c>
      <c r="X8" s="6">
        <v>1.3</v>
      </c>
      <c r="Y8" s="6">
        <v>1.03</v>
      </c>
      <c r="Z8" s="38">
        <v>25</v>
      </c>
    </row>
    <row r="9" spans="1:26" x14ac:dyDescent="0.25">
      <c r="A9" s="5">
        <v>44204</v>
      </c>
      <c r="B9" s="5" t="s">
        <v>28</v>
      </c>
      <c r="C9" s="46">
        <v>8</v>
      </c>
      <c r="D9" s="46">
        <v>8</v>
      </c>
      <c r="E9" s="46" t="s">
        <v>55</v>
      </c>
      <c r="F9" s="46">
        <v>1723</v>
      </c>
      <c r="G9" s="46">
        <v>613</v>
      </c>
      <c r="H9" s="46">
        <v>564</v>
      </c>
      <c r="I9" s="46">
        <v>546</v>
      </c>
      <c r="J9" s="9" t="s">
        <v>56</v>
      </c>
      <c r="K9" s="9" t="s">
        <v>57</v>
      </c>
      <c r="L9" s="8" t="s">
        <v>58</v>
      </c>
      <c r="M9" s="46">
        <v>30</v>
      </c>
      <c r="N9" s="6">
        <v>11.39</v>
      </c>
      <c r="O9" s="6">
        <v>2.1800000000000002</v>
      </c>
      <c r="P9" s="46">
        <v>187</v>
      </c>
      <c r="Q9" s="46">
        <v>170</v>
      </c>
      <c r="R9" s="46">
        <v>198</v>
      </c>
      <c r="S9" s="46">
        <v>555</v>
      </c>
      <c r="T9" s="46">
        <v>162</v>
      </c>
      <c r="U9" s="6">
        <v>29.19</v>
      </c>
      <c r="V9" s="6">
        <v>26</v>
      </c>
      <c r="W9" s="6">
        <v>77</v>
      </c>
      <c r="X9" s="6">
        <v>1.31</v>
      </c>
      <c r="Y9" s="6">
        <v>1.03</v>
      </c>
      <c r="Z9" s="38">
        <v>29</v>
      </c>
    </row>
    <row r="10" spans="1:26" x14ac:dyDescent="0.25">
      <c r="A10" s="5">
        <v>44205</v>
      </c>
      <c r="B10" s="5" t="s">
        <v>29</v>
      </c>
      <c r="C10" s="46">
        <v>8</v>
      </c>
      <c r="D10" s="46">
        <v>8</v>
      </c>
      <c r="E10" s="46" t="s">
        <v>55</v>
      </c>
      <c r="F10" s="46">
        <v>1720</v>
      </c>
      <c r="G10" s="46">
        <v>642</v>
      </c>
      <c r="H10" s="46">
        <v>522</v>
      </c>
      <c r="I10" s="46">
        <v>556</v>
      </c>
      <c r="J10" s="9" t="s">
        <v>59</v>
      </c>
      <c r="K10" s="9" t="s">
        <v>60</v>
      </c>
      <c r="L10" s="6" t="s">
        <v>61</v>
      </c>
      <c r="M10" s="46">
        <v>23</v>
      </c>
      <c r="N10" s="6">
        <v>8.15</v>
      </c>
      <c r="O10" s="6">
        <v>4.55</v>
      </c>
      <c r="P10" s="46">
        <v>210</v>
      </c>
      <c r="Q10" s="46">
        <v>162</v>
      </c>
      <c r="R10" s="46">
        <v>211</v>
      </c>
      <c r="S10" s="46">
        <v>583</v>
      </c>
      <c r="T10" s="46">
        <v>339</v>
      </c>
      <c r="U10" s="6">
        <v>58</v>
      </c>
      <c r="V10" s="6">
        <v>32</v>
      </c>
      <c r="W10" s="6">
        <v>64</v>
      </c>
      <c r="X10" s="6">
        <v>1.39</v>
      </c>
      <c r="Y10" s="6">
        <v>1.24</v>
      </c>
      <c r="Z10" s="38">
        <v>31</v>
      </c>
    </row>
    <row r="11" spans="1:26" x14ac:dyDescent="0.25">
      <c r="A11" s="5">
        <v>44206</v>
      </c>
      <c r="B11" s="5" t="s">
        <v>30</v>
      </c>
      <c r="C11" s="46">
        <v>8</v>
      </c>
      <c r="D11" s="46">
        <v>8</v>
      </c>
      <c r="E11" s="46" t="s">
        <v>55</v>
      </c>
      <c r="F11" s="46">
        <v>1636</v>
      </c>
      <c r="G11" s="46">
        <v>600</v>
      </c>
      <c r="H11" s="46">
        <v>517</v>
      </c>
      <c r="I11" s="46">
        <v>519</v>
      </c>
      <c r="J11" s="9" t="s">
        <v>62</v>
      </c>
      <c r="K11" s="9" t="s">
        <v>63</v>
      </c>
      <c r="L11" s="6" t="s">
        <v>64</v>
      </c>
      <c r="M11" s="46">
        <v>27</v>
      </c>
      <c r="N11" s="6">
        <v>9.08</v>
      </c>
      <c r="O11" s="6">
        <v>2.31</v>
      </c>
      <c r="P11" s="46">
        <v>198</v>
      </c>
      <c r="Q11" s="46">
        <v>184</v>
      </c>
      <c r="R11" s="46">
        <v>186</v>
      </c>
      <c r="S11" s="46">
        <v>568</v>
      </c>
      <c r="T11" s="46">
        <v>188</v>
      </c>
      <c r="U11" s="6">
        <v>33</v>
      </c>
      <c r="V11" s="6">
        <v>27</v>
      </c>
      <c r="W11" s="6">
        <v>76</v>
      </c>
      <c r="X11" s="6">
        <v>1.29</v>
      </c>
      <c r="Y11" s="6">
        <v>1.01</v>
      </c>
      <c r="Z11" s="38">
        <v>29</v>
      </c>
    </row>
    <row r="12" spans="1:26" x14ac:dyDescent="0.25">
      <c r="A12" s="5">
        <v>44207</v>
      </c>
      <c r="B12" s="5" t="s">
        <v>31</v>
      </c>
      <c r="C12" s="46">
        <v>7</v>
      </c>
      <c r="D12" s="46">
        <v>8</v>
      </c>
      <c r="E12" s="46">
        <v>267</v>
      </c>
      <c r="F12" s="46">
        <v>1605</v>
      </c>
      <c r="G12" s="46">
        <v>551</v>
      </c>
      <c r="H12" s="46">
        <v>501</v>
      </c>
      <c r="I12" s="46">
        <v>553</v>
      </c>
      <c r="J12" s="9" t="s">
        <v>65</v>
      </c>
      <c r="K12" s="6" t="s">
        <v>66</v>
      </c>
      <c r="L12" s="6" t="s">
        <v>67</v>
      </c>
      <c r="M12" s="46">
        <v>58</v>
      </c>
      <c r="N12" s="6">
        <v>15.44</v>
      </c>
      <c r="O12" s="6">
        <v>3.27</v>
      </c>
      <c r="P12" s="46">
        <v>160</v>
      </c>
      <c r="Q12" s="46">
        <v>135</v>
      </c>
      <c r="R12" s="46">
        <v>205</v>
      </c>
      <c r="S12" s="46">
        <v>500</v>
      </c>
      <c r="T12" s="46">
        <v>83</v>
      </c>
      <c r="U12" s="6">
        <v>17</v>
      </c>
      <c r="V12" s="6">
        <v>21</v>
      </c>
      <c r="W12" s="6">
        <v>70</v>
      </c>
      <c r="X12" s="6">
        <v>1.28</v>
      </c>
      <c r="Y12" s="6">
        <v>2.14</v>
      </c>
      <c r="Z12" s="38">
        <v>35</v>
      </c>
    </row>
    <row r="13" spans="1:26" x14ac:dyDescent="0.25">
      <c r="A13" s="5">
        <v>44208</v>
      </c>
      <c r="B13" s="5" t="s">
        <v>25</v>
      </c>
      <c r="C13" s="46">
        <v>8</v>
      </c>
      <c r="D13" s="46">
        <v>8</v>
      </c>
      <c r="E13" s="46">
        <v>279</v>
      </c>
      <c r="F13" s="46">
        <v>1675</v>
      </c>
      <c r="G13" s="46">
        <v>609</v>
      </c>
      <c r="H13" s="46">
        <v>505</v>
      </c>
      <c r="I13" s="46">
        <v>561</v>
      </c>
      <c r="J13" s="9" t="s">
        <v>68</v>
      </c>
      <c r="K13" s="6" t="s">
        <v>69</v>
      </c>
      <c r="L13" s="6" t="s">
        <v>70</v>
      </c>
      <c r="M13" s="46">
        <v>52</v>
      </c>
      <c r="N13" s="6">
        <v>13.45</v>
      </c>
      <c r="O13" s="6">
        <v>3.05</v>
      </c>
      <c r="P13" s="46">
        <v>164</v>
      </c>
      <c r="Q13" s="46">
        <v>167</v>
      </c>
      <c r="R13" s="46">
        <v>190</v>
      </c>
      <c r="S13" s="46">
        <v>521</v>
      </c>
      <c r="T13" s="46">
        <v>170</v>
      </c>
      <c r="U13" s="6">
        <v>32</v>
      </c>
      <c r="V13" s="6">
        <v>27</v>
      </c>
      <c r="W13" s="6">
        <v>58</v>
      </c>
      <c r="X13" s="6">
        <v>1.39</v>
      </c>
      <c r="Y13" s="6">
        <v>2.2400000000000002</v>
      </c>
      <c r="Z13" s="38">
        <v>38</v>
      </c>
    </row>
    <row r="14" spans="1:26" x14ac:dyDescent="0.25">
      <c r="A14" s="5">
        <v>44209</v>
      </c>
      <c r="B14" s="5" t="s">
        <v>26</v>
      </c>
      <c r="C14" s="46">
        <v>8</v>
      </c>
      <c r="D14" s="46">
        <v>8</v>
      </c>
      <c r="E14" s="46">
        <v>294</v>
      </c>
      <c r="F14" s="46">
        <v>1670</v>
      </c>
      <c r="G14" s="46">
        <v>614</v>
      </c>
      <c r="H14" s="46">
        <v>495</v>
      </c>
      <c r="I14" s="46">
        <v>561</v>
      </c>
      <c r="J14" s="9" t="s">
        <v>71</v>
      </c>
      <c r="K14" s="10" t="s">
        <v>72</v>
      </c>
      <c r="L14" s="6" t="s">
        <v>73</v>
      </c>
      <c r="M14" s="46">
        <v>38</v>
      </c>
      <c r="N14" s="6">
        <v>10.199999999999999</v>
      </c>
      <c r="O14" s="6">
        <v>2.0099999999999998</v>
      </c>
      <c r="P14" s="46">
        <v>176</v>
      </c>
      <c r="Q14" s="46">
        <v>140</v>
      </c>
      <c r="R14" s="46">
        <v>191</v>
      </c>
      <c r="S14" s="46">
        <v>507</v>
      </c>
      <c r="T14" s="46">
        <v>79</v>
      </c>
      <c r="U14" s="6">
        <v>15</v>
      </c>
      <c r="V14" s="6">
        <v>21</v>
      </c>
      <c r="W14" s="6">
        <v>71</v>
      </c>
      <c r="X14" s="6">
        <v>1.33</v>
      </c>
      <c r="Y14" s="6">
        <v>1.29</v>
      </c>
      <c r="Z14" s="38">
        <v>31</v>
      </c>
    </row>
    <row r="15" spans="1:26" x14ac:dyDescent="0.25">
      <c r="A15" s="5">
        <v>44210</v>
      </c>
      <c r="B15" s="5" t="s">
        <v>27</v>
      </c>
      <c r="C15" s="46">
        <v>8</v>
      </c>
      <c r="D15" s="46">
        <v>8</v>
      </c>
      <c r="E15" s="46">
        <v>281</v>
      </c>
      <c r="F15" s="46">
        <v>1693</v>
      </c>
      <c r="G15" s="46">
        <v>629</v>
      </c>
      <c r="H15" s="46">
        <v>504</v>
      </c>
      <c r="I15" s="46">
        <v>560</v>
      </c>
      <c r="J15" s="9" t="s">
        <v>74</v>
      </c>
      <c r="K15" s="8" t="s">
        <v>75</v>
      </c>
      <c r="L15" s="6" t="s">
        <v>76</v>
      </c>
      <c r="M15" s="50">
        <v>27</v>
      </c>
      <c r="N15" s="11">
        <v>9.5500000000000007</v>
      </c>
      <c r="O15" s="6">
        <v>2.3199999999999998</v>
      </c>
      <c r="P15" s="46">
        <v>167</v>
      </c>
      <c r="Q15" s="46">
        <v>181</v>
      </c>
      <c r="R15" s="46">
        <v>200</v>
      </c>
      <c r="S15" s="46">
        <v>548</v>
      </c>
      <c r="T15" s="53">
        <v>150</v>
      </c>
      <c r="U15" s="6">
        <v>29.35</v>
      </c>
      <c r="V15" s="6">
        <v>26</v>
      </c>
      <c r="W15" s="6">
        <v>60</v>
      </c>
      <c r="X15" s="6">
        <v>1.39</v>
      </c>
      <c r="Y15" s="13">
        <v>1.48</v>
      </c>
      <c r="Z15" s="38">
        <v>43</v>
      </c>
    </row>
    <row r="16" spans="1:26" x14ac:dyDescent="0.25">
      <c r="A16" s="5">
        <v>44211</v>
      </c>
      <c r="B16" s="5" t="s">
        <v>28</v>
      </c>
      <c r="C16" s="46">
        <v>6</v>
      </c>
      <c r="D16" s="46">
        <v>8</v>
      </c>
      <c r="E16" s="46">
        <v>284</v>
      </c>
      <c r="F16" s="46">
        <v>1709</v>
      </c>
      <c r="G16" s="46">
        <v>635</v>
      </c>
      <c r="H16" s="46">
        <v>502</v>
      </c>
      <c r="I16" s="46">
        <v>572</v>
      </c>
      <c r="J16" s="6" t="s">
        <v>77</v>
      </c>
      <c r="K16" s="10" t="s">
        <v>78</v>
      </c>
      <c r="L16" s="9" t="s">
        <v>79</v>
      </c>
      <c r="M16" s="46">
        <v>46</v>
      </c>
      <c r="N16" s="6">
        <v>12.01</v>
      </c>
      <c r="O16" s="6">
        <v>2.37</v>
      </c>
      <c r="P16" s="46">
        <v>172</v>
      </c>
      <c r="Q16" s="46">
        <v>157</v>
      </c>
      <c r="R16" s="46">
        <v>198</v>
      </c>
      <c r="S16" s="46">
        <v>527</v>
      </c>
      <c r="T16" s="46">
        <v>94</v>
      </c>
      <c r="U16" s="6">
        <v>18.43</v>
      </c>
      <c r="V16" s="6">
        <v>23</v>
      </c>
      <c r="W16" s="6">
        <v>60</v>
      </c>
      <c r="X16" s="6">
        <v>1.31</v>
      </c>
      <c r="Y16" s="6">
        <v>2.1800000000000002</v>
      </c>
      <c r="Z16" s="38">
        <v>37</v>
      </c>
    </row>
    <row r="17" spans="1:26" x14ac:dyDescent="0.25">
      <c r="A17" s="5">
        <v>44212</v>
      </c>
      <c r="B17" s="5" t="s">
        <v>29</v>
      </c>
      <c r="C17" s="46">
        <v>7</v>
      </c>
      <c r="D17" s="46">
        <v>8</v>
      </c>
      <c r="E17" s="46">
        <v>294</v>
      </c>
      <c r="F17" s="46">
        <v>1711</v>
      </c>
      <c r="G17" s="46">
        <v>681</v>
      </c>
      <c r="H17" s="46">
        <v>502</v>
      </c>
      <c r="I17" s="46">
        <v>528</v>
      </c>
      <c r="J17" s="6" t="s">
        <v>80</v>
      </c>
      <c r="K17" s="14" t="s">
        <v>81</v>
      </c>
      <c r="L17" s="6" t="s">
        <v>82</v>
      </c>
      <c r="M17" s="46">
        <v>21</v>
      </c>
      <c r="N17" s="6">
        <v>8.16</v>
      </c>
      <c r="O17" s="6">
        <v>2.06</v>
      </c>
      <c r="P17" s="46">
        <v>202</v>
      </c>
      <c r="Q17" s="46">
        <v>173</v>
      </c>
      <c r="R17" s="46">
        <v>228</v>
      </c>
      <c r="S17" s="46">
        <v>603</v>
      </c>
      <c r="T17" s="46">
        <v>180</v>
      </c>
      <c r="U17" s="6">
        <v>29.85</v>
      </c>
      <c r="V17" s="6">
        <v>26</v>
      </c>
      <c r="W17" s="6">
        <v>70</v>
      </c>
      <c r="X17" s="6">
        <v>1.27</v>
      </c>
      <c r="Y17" s="6">
        <v>1.1200000000000001</v>
      </c>
      <c r="Z17" s="38">
        <v>34</v>
      </c>
    </row>
    <row r="18" spans="1:26" x14ac:dyDescent="0.25">
      <c r="A18" s="5">
        <v>44213</v>
      </c>
      <c r="B18" s="5" t="s">
        <v>30</v>
      </c>
      <c r="C18" s="46">
        <v>7</v>
      </c>
      <c r="D18" s="46">
        <v>8</v>
      </c>
      <c r="E18" s="46">
        <v>290</v>
      </c>
      <c r="F18" s="46">
        <v>1639</v>
      </c>
      <c r="G18" s="46">
        <v>598</v>
      </c>
      <c r="H18" s="46">
        <v>530</v>
      </c>
      <c r="I18" s="46">
        <v>511</v>
      </c>
      <c r="J18" s="9" t="s">
        <v>83</v>
      </c>
      <c r="K18" s="8" t="s">
        <v>84</v>
      </c>
      <c r="L18" s="9" t="s">
        <v>85</v>
      </c>
      <c r="M18" s="46">
        <v>24</v>
      </c>
      <c r="N18" s="6">
        <v>7.02</v>
      </c>
      <c r="O18" s="6">
        <v>1.35</v>
      </c>
      <c r="P18" s="46">
        <v>201</v>
      </c>
      <c r="Q18" s="46">
        <v>188</v>
      </c>
      <c r="R18" s="46">
        <v>201</v>
      </c>
      <c r="S18" s="46">
        <v>590</v>
      </c>
      <c r="T18" s="46">
        <v>245</v>
      </c>
      <c r="U18" s="6">
        <v>41.53</v>
      </c>
      <c r="V18" s="6">
        <v>29</v>
      </c>
      <c r="W18" s="6">
        <v>86</v>
      </c>
      <c r="X18" s="6">
        <v>1.27</v>
      </c>
      <c r="Y18" s="6">
        <v>0.41</v>
      </c>
      <c r="Z18" s="38">
        <v>17</v>
      </c>
    </row>
    <row r="19" spans="1:26" x14ac:dyDescent="0.25">
      <c r="A19" s="5">
        <v>44214</v>
      </c>
      <c r="B19" s="5" t="s">
        <v>31</v>
      </c>
      <c r="C19" s="46">
        <v>8</v>
      </c>
      <c r="D19" s="46">
        <v>8</v>
      </c>
      <c r="E19" s="46" t="s">
        <v>55</v>
      </c>
      <c r="F19" s="46">
        <v>1655</v>
      </c>
      <c r="G19" s="46">
        <v>584</v>
      </c>
      <c r="H19" s="46">
        <v>493</v>
      </c>
      <c r="I19" s="46">
        <v>578</v>
      </c>
      <c r="J19" s="9" t="s">
        <v>86</v>
      </c>
      <c r="K19" s="10" t="s">
        <v>87</v>
      </c>
      <c r="L19" s="9" t="s">
        <v>88</v>
      </c>
      <c r="M19" s="46">
        <v>23</v>
      </c>
      <c r="N19" s="6">
        <v>7.16</v>
      </c>
      <c r="O19" s="6">
        <v>1.33</v>
      </c>
      <c r="P19" s="46">
        <v>194</v>
      </c>
      <c r="Q19" s="46">
        <v>159</v>
      </c>
      <c r="R19" s="46">
        <v>210</v>
      </c>
      <c r="S19" s="46">
        <v>563</v>
      </c>
      <c r="T19" s="46">
        <v>178</v>
      </c>
      <c r="U19" s="6">
        <v>34.36</v>
      </c>
      <c r="V19" s="6">
        <v>27</v>
      </c>
      <c r="W19" s="6">
        <v>75</v>
      </c>
      <c r="X19" s="6">
        <v>1.35</v>
      </c>
      <c r="Y19" s="6">
        <v>0.56999999999999995</v>
      </c>
      <c r="Z19" s="38">
        <v>30</v>
      </c>
    </row>
    <row r="20" spans="1:26" x14ac:dyDescent="0.25">
      <c r="A20" s="5">
        <v>44215</v>
      </c>
      <c r="B20" s="5" t="s">
        <v>25</v>
      </c>
      <c r="C20" s="46">
        <v>8</v>
      </c>
      <c r="D20" s="46">
        <v>8</v>
      </c>
      <c r="E20" s="46" t="s">
        <v>55</v>
      </c>
      <c r="F20" s="46">
        <v>1672</v>
      </c>
      <c r="G20" s="46">
        <v>631</v>
      </c>
      <c r="H20" s="46">
        <v>523</v>
      </c>
      <c r="I20" s="46">
        <v>518</v>
      </c>
      <c r="J20" s="10" t="s">
        <v>89</v>
      </c>
      <c r="K20" s="10" t="s">
        <v>90</v>
      </c>
      <c r="L20" s="9" t="s">
        <v>91</v>
      </c>
      <c r="M20" s="46">
        <v>65</v>
      </c>
      <c r="N20" s="6">
        <v>21.12</v>
      </c>
      <c r="O20" s="6">
        <v>4.3600000000000003</v>
      </c>
      <c r="P20" s="46">
        <v>174</v>
      </c>
      <c r="Q20" s="46">
        <v>162</v>
      </c>
      <c r="R20" s="46">
        <v>188</v>
      </c>
      <c r="S20" s="46">
        <v>524</v>
      </c>
      <c r="T20" s="46">
        <v>134</v>
      </c>
      <c r="U20" s="6">
        <v>26.64</v>
      </c>
      <c r="V20" s="6">
        <v>23</v>
      </c>
      <c r="W20" s="6">
        <v>69</v>
      </c>
      <c r="X20" s="6">
        <v>1.34</v>
      </c>
      <c r="Y20" s="6">
        <v>2.21</v>
      </c>
      <c r="Z20" s="38">
        <v>30</v>
      </c>
    </row>
    <row r="21" spans="1:26" x14ac:dyDescent="0.25">
      <c r="A21" s="5">
        <v>44216</v>
      </c>
      <c r="B21" s="5" t="s">
        <v>26</v>
      </c>
      <c r="C21" s="46">
        <v>8</v>
      </c>
      <c r="D21" s="46">
        <v>8</v>
      </c>
      <c r="E21" s="46">
        <v>291</v>
      </c>
      <c r="F21" s="46">
        <v>1695</v>
      </c>
      <c r="G21" s="46">
        <v>619</v>
      </c>
      <c r="H21" s="46">
        <v>503</v>
      </c>
      <c r="I21" s="46">
        <v>573</v>
      </c>
      <c r="J21" s="10" t="s">
        <v>92</v>
      </c>
      <c r="K21" s="9" t="s">
        <v>93</v>
      </c>
      <c r="L21" s="9" t="s">
        <v>73</v>
      </c>
      <c r="M21" s="46">
        <v>38</v>
      </c>
      <c r="N21" s="6">
        <v>9.1199999999999992</v>
      </c>
      <c r="O21" s="6">
        <v>1.54</v>
      </c>
      <c r="P21" s="46">
        <v>179</v>
      </c>
      <c r="Q21" s="46">
        <v>174</v>
      </c>
      <c r="R21" s="46">
        <v>208</v>
      </c>
      <c r="S21" s="46">
        <v>561</v>
      </c>
      <c r="T21" s="46">
        <v>227</v>
      </c>
      <c r="U21" s="6">
        <v>40.46</v>
      </c>
      <c r="V21" s="6">
        <v>28</v>
      </c>
      <c r="W21" s="6">
        <v>50</v>
      </c>
      <c r="X21" s="6">
        <v>1.32</v>
      </c>
      <c r="Y21" s="6">
        <v>2.0499999999999998</v>
      </c>
      <c r="Z21" s="38">
        <v>53</v>
      </c>
    </row>
    <row r="22" spans="1:26" x14ac:dyDescent="0.25">
      <c r="A22" s="5">
        <v>44217</v>
      </c>
      <c r="B22" s="5" t="s">
        <v>27</v>
      </c>
      <c r="C22" s="46">
        <v>7</v>
      </c>
      <c r="D22" s="46">
        <v>8</v>
      </c>
      <c r="E22" s="46">
        <v>294</v>
      </c>
      <c r="F22" s="46">
        <v>1692</v>
      </c>
      <c r="G22" s="46">
        <v>614</v>
      </c>
      <c r="H22" s="46">
        <v>531</v>
      </c>
      <c r="I22" s="46">
        <v>547</v>
      </c>
      <c r="J22" s="10" t="s">
        <v>95</v>
      </c>
      <c r="K22" s="9" t="s">
        <v>96</v>
      </c>
      <c r="L22" s="9" t="s">
        <v>94</v>
      </c>
      <c r="M22" s="46">
        <v>25</v>
      </c>
      <c r="N22" s="6">
        <v>7.24</v>
      </c>
      <c r="O22" s="6">
        <v>1.46</v>
      </c>
      <c r="P22" s="46">
        <v>182</v>
      </c>
      <c r="Q22" s="46">
        <v>164</v>
      </c>
      <c r="R22" s="46">
        <v>190</v>
      </c>
      <c r="S22" s="46">
        <v>536</v>
      </c>
      <c r="T22" s="46">
        <v>126</v>
      </c>
      <c r="U22" s="6">
        <v>25.45</v>
      </c>
      <c r="V22" s="6">
        <v>24</v>
      </c>
      <c r="W22" s="6">
        <v>69</v>
      </c>
      <c r="X22" s="6">
        <v>1.33</v>
      </c>
      <c r="Y22" s="6">
        <v>1.1399999999999999</v>
      </c>
      <c r="Z22" s="38">
        <v>48</v>
      </c>
    </row>
    <row r="23" spans="1:26" ht="18.75" customHeight="1" x14ac:dyDescent="0.25">
      <c r="A23" s="5">
        <v>44218</v>
      </c>
      <c r="B23" s="5" t="s">
        <v>28</v>
      </c>
      <c r="C23" s="46">
        <v>8</v>
      </c>
      <c r="D23" s="46">
        <v>9</v>
      </c>
      <c r="E23" s="46">
        <v>290</v>
      </c>
      <c r="F23" s="46">
        <v>1609</v>
      </c>
      <c r="G23" s="46">
        <v>606</v>
      </c>
      <c r="H23" s="46">
        <v>493</v>
      </c>
      <c r="I23" s="46">
        <v>510</v>
      </c>
      <c r="J23" s="10" t="s">
        <v>95</v>
      </c>
      <c r="K23" s="14" t="s">
        <v>97</v>
      </c>
      <c r="L23" s="9" t="s">
        <v>40</v>
      </c>
      <c r="M23" s="46">
        <v>50</v>
      </c>
      <c r="N23" s="6">
        <v>12.48</v>
      </c>
      <c r="O23" s="6">
        <v>3.11</v>
      </c>
      <c r="P23" s="46">
        <v>176</v>
      </c>
      <c r="Q23" s="46">
        <v>146</v>
      </c>
      <c r="R23" s="46">
        <v>185</v>
      </c>
      <c r="S23" s="46">
        <v>507</v>
      </c>
      <c r="T23" s="46">
        <v>87</v>
      </c>
      <c r="U23" s="6">
        <v>17.940000000000001</v>
      </c>
      <c r="V23" s="6">
        <v>21</v>
      </c>
      <c r="W23" s="6">
        <v>67</v>
      </c>
      <c r="X23" s="6">
        <v>1.48</v>
      </c>
      <c r="Y23" s="6">
        <v>2.16</v>
      </c>
      <c r="Z23" s="38">
        <v>60</v>
      </c>
    </row>
    <row r="24" spans="1:26" x14ac:dyDescent="0.25">
      <c r="A24" s="5">
        <v>44219</v>
      </c>
      <c r="B24" s="5" t="s">
        <v>29</v>
      </c>
      <c r="C24" s="46">
        <v>7</v>
      </c>
      <c r="D24" s="46">
        <v>8</v>
      </c>
      <c r="E24" s="46" t="s">
        <v>55</v>
      </c>
      <c r="F24" s="46">
        <v>1598</v>
      </c>
      <c r="G24" s="46">
        <v>624</v>
      </c>
      <c r="H24" s="46">
        <v>492</v>
      </c>
      <c r="I24" s="46">
        <v>482</v>
      </c>
      <c r="J24" s="9" t="s">
        <v>98</v>
      </c>
      <c r="K24" s="14" t="s">
        <v>99</v>
      </c>
      <c r="L24" s="9" t="s">
        <v>100</v>
      </c>
      <c r="M24" s="46">
        <v>27</v>
      </c>
      <c r="N24" s="6">
        <v>11.09</v>
      </c>
      <c r="O24" s="6">
        <v>2.29</v>
      </c>
      <c r="P24" s="46">
        <v>176</v>
      </c>
      <c r="Q24" s="46">
        <v>166</v>
      </c>
      <c r="R24" s="46">
        <v>181</v>
      </c>
      <c r="S24" s="46">
        <v>523</v>
      </c>
      <c r="T24" s="46">
        <v>181</v>
      </c>
      <c r="U24" s="13">
        <v>34.61</v>
      </c>
      <c r="V24" s="6">
        <v>27</v>
      </c>
      <c r="W24" s="6">
        <v>62</v>
      </c>
      <c r="X24" s="6">
        <v>1.44</v>
      </c>
      <c r="Y24" s="6">
        <v>1.46</v>
      </c>
      <c r="Z24" s="38">
        <v>49</v>
      </c>
    </row>
    <row r="25" spans="1:26" x14ac:dyDescent="0.25">
      <c r="A25" s="5">
        <v>44220</v>
      </c>
      <c r="B25" s="5" t="s">
        <v>30</v>
      </c>
      <c r="C25" s="46">
        <v>8</v>
      </c>
      <c r="D25" s="46">
        <v>8</v>
      </c>
      <c r="E25" s="46" t="s">
        <v>55</v>
      </c>
      <c r="F25" s="46">
        <v>1468</v>
      </c>
      <c r="G25" s="46">
        <v>556</v>
      </c>
      <c r="H25" s="46">
        <v>449</v>
      </c>
      <c r="I25" s="46">
        <v>463</v>
      </c>
      <c r="J25" s="10" t="s">
        <v>101</v>
      </c>
      <c r="K25" s="10" t="s">
        <v>72</v>
      </c>
      <c r="L25" s="6" t="s">
        <v>102</v>
      </c>
      <c r="M25" s="46">
        <v>23</v>
      </c>
      <c r="N25" s="6">
        <v>6.33</v>
      </c>
      <c r="O25" s="6">
        <v>0.36</v>
      </c>
      <c r="P25" s="46">
        <v>174</v>
      </c>
      <c r="Q25" s="46">
        <v>139</v>
      </c>
      <c r="R25" s="46">
        <v>168</v>
      </c>
      <c r="S25" s="46">
        <v>481</v>
      </c>
      <c r="T25" s="46">
        <v>183</v>
      </c>
      <c r="U25" s="6">
        <v>38.049999999999997</v>
      </c>
      <c r="V25" s="6">
        <v>27</v>
      </c>
      <c r="W25" s="6">
        <v>82</v>
      </c>
      <c r="X25" s="6">
        <v>1.43</v>
      </c>
      <c r="Y25" s="6">
        <v>0.46</v>
      </c>
      <c r="Z25" s="38">
        <v>26</v>
      </c>
    </row>
    <row r="26" spans="1:26" x14ac:dyDescent="0.25">
      <c r="A26" s="5">
        <v>44221</v>
      </c>
      <c r="B26" s="5" t="s">
        <v>31</v>
      </c>
      <c r="C26" s="46">
        <v>7</v>
      </c>
      <c r="D26" s="46">
        <v>8</v>
      </c>
      <c r="E26" s="46">
        <v>268</v>
      </c>
      <c r="F26" s="46">
        <v>1474</v>
      </c>
      <c r="G26" s="46">
        <v>481</v>
      </c>
      <c r="H26" s="46">
        <v>463</v>
      </c>
      <c r="I26" s="46">
        <v>530</v>
      </c>
      <c r="J26" s="10" t="s">
        <v>103</v>
      </c>
      <c r="K26" s="6" t="s">
        <v>104</v>
      </c>
      <c r="L26" s="6" t="s">
        <v>105</v>
      </c>
      <c r="M26" s="46">
        <v>16</v>
      </c>
      <c r="N26" s="6">
        <v>8.1999999999999993</v>
      </c>
      <c r="O26" s="6">
        <v>1.52</v>
      </c>
      <c r="P26" s="46">
        <v>158</v>
      </c>
      <c r="Q26" s="46">
        <v>159</v>
      </c>
      <c r="R26" s="46">
        <v>193</v>
      </c>
      <c r="S26" s="46">
        <v>510</v>
      </c>
      <c r="T26" s="46">
        <v>142</v>
      </c>
      <c r="U26" s="6">
        <v>28.51</v>
      </c>
      <c r="V26" s="6">
        <v>25</v>
      </c>
      <c r="W26" s="6">
        <v>81</v>
      </c>
      <c r="X26" s="6">
        <v>1.36</v>
      </c>
      <c r="Y26" s="6">
        <v>0.46</v>
      </c>
      <c r="Z26" s="38">
        <v>29</v>
      </c>
    </row>
    <row r="27" spans="1:26" x14ac:dyDescent="0.25">
      <c r="A27" s="5">
        <v>44222</v>
      </c>
      <c r="B27" s="5" t="s">
        <v>25</v>
      </c>
      <c r="C27" s="46">
        <v>7</v>
      </c>
      <c r="D27" s="46">
        <v>8</v>
      </c>
      <c r="E27" s="46">
        <v>291</v>
      </c>
      <c r="F27" s="46">
        <v>1600</v>
      </c>
      <c r="G27" s="46">
        <v>578</v>
      </c>
      <c r="H27" s="46">
        <v>508</v>
      </c>
      <c r="I27" s="46">
        <v>514</v>
      </c>
      <c r="J27" s="9" t="s">
        <v>106</v>
      </c>
      <c r="K27" s="10" t="s">
        <v>107</v>
      </c>
      <c r="L27" s="6" t="s">
        <v>108</v>
      </c>
      <c r="M27" s="46">
        <v>63</v>
      </c>
      <c r="N27" s="6">
        <v>15.43</v>
      </c>
      <c r="O27" s="6">
        <v>4.1900000000000004</v>
      </c>
      <c r="P27" s="46">
        <v>159</v>
      </c>
      <c r="Q27" s="46">
        <v>161</v>
      </c>
      <c r="R27" s="46">
        <v>197</v>
      </c>
      <c r="S27" s="46">
        <v>517</v>
      </c>
      <c r="T27" s="46">
        <v>85</v>
      </c>
      <c r="U27" s="6">
        <v>15.1</v>
      </c>
      <c r="V27" s="6">
        <v>22</v>
      </c>
      <c r="W27" s="6">
        <v>46</v>
      </c>
      <c r="X27" s="6">
        <v>1.46</v>
      </c>
      <c r="Y27" s="6">
        <v>3.24</v>
      </c>
      <c r="Z27" s="38">
        <v>37</v>
      </c>
    </row>
    <row r="28" spans="1:26" x14ac:dyDescent="0.25">
      <c r="A28" s="5">
        <v>44223</v>
      </c>
      <c r="B28" s="5" t="s">
        <v>26</v>
      </c>
      <c r="C28" s="46">
        <v>7</v>
      </c>
      <c r="D28" s="46">
        <v>8</v>
      </c>
      <c r="E28" s="46">
        <v>301</v>
      </c>
      <c r="F28" s="46">
        <v>1636</v>
      </c>
      <c r="G28" s="46">
        <v>575</v>
      </c>
      <c r="H28" s="46">
        <v>512</v>
      </c>
      <c r="I28" s="46">
        <v>549</v>
      </c>
      <c r="J28" s="9" t="s">
        <v>109</v>
      </c>
      <c r="K28" s="9" t="s">
        <v>110</v>
      </c>
      <c r="L28" s="6" t="s">
        <v>111</v>
      </c>
      <c r="M28" s="46">
        <v>26</v>
      </c>
      <c r="N28" s="6">
        <v>8.56</v>
      </c>
      <c r="O28" s="6">
        <v>1.41</v>
      </c>
      <c r="P28" s="46">
        <v>168</v>
      </c>
      <c r="Q28" s="46">
        <v>154</v>
      </c>
      <c r="R28" s="46">
        <v>181</v>
      </c>
      <c r="S28" s="46">
        <v>486</v>
      </c>
      <c r="T28" s="46">
        <v>73</v>
      </c>
      <c r="U28" s="6">
        <v>15.02</v>
      </c>
      <c r="V28" s="6">
        <v>20</v>
      </c>
      <c r="W28" s="6">
        <v>73</v>
      </c>
      <c r="X28" s="6">
        <v>1.36</v>
      </c>
      <c r="Y28" s="6">
        <v>1.1200000000000001</v>
      </c>
      <c r="Z28" s="38">
        <v>25</v>
      </c>
    </row>
    <row r="29" spans="1:26" x14ac:dyDescent="0.25">
      <c r="A29" s="5">
        <v>44224</v>
      </c>
      <c r="B29" s="5" t="s">
        <v>27</v>
      </c>
      <c r="C29" s="46">
        <v>7</v>
      </c>
      <c r="D29" s="46">
        <v>8</v>
      </c>
      <c r="E29" s="46">
        <v>291</v>
      </c>
      <c r="F29" s="46">
        <v>1656</v>
      </c>
      <c r="G29" s="46">
        <v>594</v>
      </c>
      <c r="H29" s="46">
        <v>493</v>
      </c>
      <c r="I29" s="46">
        <v>569</v>
      </c>
      <c r="J29" s="6" t="s">
        <v>74</v>
      </c>
      <c r="K29" s="10" t="s">
        <v>104</v>
      </c>
      <c r="L29" s="6" t="s">
        <v>112</v>
      </c>
      <c r="M29" s="46">
        <v>31</v>
      </c>
      <c r="N29" s="6">
        <v>8.18</v>
      </c>
      <c r="O29" s="6">
        <v>2.12</v>
      </c>
      <c r="P29" s="46">
        <v>150</v>
      </c>
      <c r="Q29" s="46">
        <v>162</v>
      </c>
      <c r="R29" s="46">
        <v>215</v>
      </c>
      <c r="S29" s="46">
        <v>527</v>
      </c>
      <c r="T29" s="46">
        <v>199</v>
      </c>
      <c r="U29" s="6">
        <v>37.76</v>
      </c>
      <c r="V29" s="6">
        <v>28</v>
      </c>
      <c r="W29" s="6">
        <v>64</v>
      </c>
      <c r="X29" s="6">
        <v>1.4</v>
      </c>
      <c r="Y29" s="6">
        <v>1.29</v>
      </c>
      <c r="Z29" s="38">
        <v>28</v>
      </c>
    </row>
    <row r="30" spans="1:26" x14ac:dyDescent="0.25">
      <c r="A30" s="5">
        <v>44225</v>
      </c>
      <c r="B30" s="5" t="s">
        <v>28</v>
      </c>
      <c r="C30" s="46">
        <v>7</v>
      </c>
      <c r="D30" s="46">
        <v>8</v>
      </c>
      <c r="E30" s="46" t="s">
        <v>55</v>
      </c>
      <c r="F30" s="46">
        <v>1629</v>
      </c>
      <c r="G30" s="46">
        <v>572</v>
      </c>
      <c r="H30" s="46">
        <v>517</v>
      </c>
      <c r="I30" s="46">
        <v>540</v>
      </c>
      <c r="J30" s="6" t="s">
        <v>89</v>
      </c>
      <c r="K30" s="14" t="s">
        <v>78</v>
      </c>
      <c r="L30" s="6" t="s">
        <v>113</v>
      </c>
      <c r="M30" s="46">
        <v>25</v>
      </c>
      <c r="N30" s="6">
        <v>13.27</v>
      </c>
      <c r="O30" s="6">
        <v>2.0499999999999998</v>
      </c>
      <c r="P30" s="46">
        <v>172</v>
      </c>
      <c r="Q30" s="46">
        <v>164</v>
      </c>
      <c r="R30" s="46">
        <v>194</v>
      </c>
      <c r="S30" s="46">
        <v>530</v>
      </c>
      <c r="T30" s="46">
        <v>148</v>
      </c>
      <c r="U30" s="6">
        <v>27.92</v>
      </c>
      <c r="V30" s="6">
        <v>24</v>
      </c>
      <c r="W30" s="6">
        <v>67</v>
      </c>
      <c r="X30" s="6">
        <v>1.3</v>
      </c>
      <c r="Y30" s="6">
        <v>1.18</v>
      </c>
      <c r="Z30" s="38">
        <v>36</v>
      </c>
    </row>
    <row r="31" spans="1:26" x14ac:dyDescent="0.25">
      <c r="A31" s="5">
        <v>44226</v>
      </c>
      <c r="B31" s="5" t="s">
        <v>29</v>
      </c>
      <c r="C31" s="46">
        <v>8</v>
      </c>
      <c r="D31" s="46">
        <v>8</v>
      </c>
      <c r="E31" s="46" t="s">
        <v>55</v>
      </c>
      <c r="F31" s="46">
        <v>1650</v>
      </c>
      <c r="G31" s="46">
        <v>608</v>
      </c>
      <c r="H31" s="46">
        <v>515</v>
      </c>
      <c r="I31" s="46">
        <v>527</v>
      </c>
      <c r="J31" s="6" t="s">
        <v>106</v>
      </c>
      <c r="K31" s="6" t="s">
        <v>114</v>
      </c>
      <c r="L31" s="6" t="s">
        <v>115</v>
      </c>
      <c r="M31" s="46">
        <v>19</v>
      </c>
      <c r="N31" s="6">
        <v>6.16</v>
      </c>
      <c r="O31" s="6">
        <v>0.59</v>
      </c>
      <c r="P31" s="46">
        <v>185</v>
      </c>
      <c r="Q31" s="46">
        <v>169</v>
      </c>
      <c r="R31" s="46">
        <v>207</v>
      </c>
      <c r="S31" s="46">
        <v>561</v>
      </c>
      <c r="T31" s="46">
        <v>190</v>
      </c>
      <c r="U31" s="6">
        <v>33.869999999999997</v>
      </c>
      <c r="V31" s="6">
        <v>26</v>
      </c>
      <c r="W31" s="6">
        <v>83</v>
      </c>
      <c r="X31" s="6">
        <v>1.26</v>
      </c>
      <c r="Y31" s="6">
        <v>0.41</v>
      </c>
      <c r="Z31" s="38">
        <v>18</v>
      </c>
    </row>
    <row r="32" spans="1:26" ht="16.5" customHeight="1" thickBot="1" x14ac:dyDescent="0.3">
      <c r="A32" s="5">
        <v>44227</v>
      </c>
      <c r="B32" s="5" t="s">
        <v>30</v>
      </c>
      <c r="C32" s="47">
        <v>8</v>
      </c>
      <c r="D32" s="47">
        <v>8</v>
      </c>
      <c r="E32" s="47" t="s">
        <v>55</v>
      </c>
      <c r="F32" s="47">
        <v>1592</v>
      </c>
      <c r="G32" s="47">
        <v>575</v>
      </c>
      <c r="H32" s="47">
        <v>504</v>
      </c>
      <c r="I32" s="47">
        <v>513</v>
      </c>
      <c r="J32" s="15" t="s">
        <v>95</v>
      </c>
      <c r="K32" s="15" t="s">
        <v>116</v>
      </c>
      <c r="L32" s="16" t="s">
        <v>117</v>
      </c>
      <c r="M32" s="47">
        <v>25</v>
      </c>
      <c r="N32" s="13">
        <v>8.14</v>
      </c>
      <c r="O32" s="15">
        <v>1.29</v>
      </c>
      <c r="P32" s="47">
        <v>172</v>
      </c>
      <c r="Q32" s="47">
        <v>167</v>
      </c>
      <c r="R32" s="47">
        <v>187</v>
      </c>
      <c r="S32" s="47">
        <v>526</v>
      </c>
      <c r="T32" s="47">
        <v>134</v>
      </c>
      <c r="U32" s="15">
        <v>25.48</v>
      </c>
      <c r="V32" s="15">
        <v>25</v>
      </c>
      <c r="W32" s="15">
        <v>80</v>
      </c>
      <c r="X32" s="15">
        <v>1.28</v>
      </c>
      <c r="Y32" s="15">
        <v>0.51</v>
      </c>
      <c r="Z32" s="39">
        <v>23</v>
      </c>
    </row>
    <row r="33" spans="1:26" ht="16.5" thickBot="1" x14ac:dyDescent="0.3">
      <c r="A33" s="20" t="s">
        <v>33</v>
      </c>
      <c r="B33" s="17">
        <f>-B34</f>
        <v>0</v>
      </c>
      <c r="C33" s="48"/>
      <c r="D33" s="48"/>
      <c r="E33" s="48"/>
      <c r="F33" s="48"/>
      <c r="G33" s="48"/>
      <c r="H33" s="48"/>
      <c r="I33" s="48"/>
      <c r="J33" s="18"/>
      <c r="K33" s="18"/>
      <c r="L33" s="18"/>
      <c r="M33" s="48"/>
      <c r="N33" s="18"/>
      <c r="O33" s="18"/>
      <c r="P33" s="48">
        <f>AVERAGE(P2:P32)</f>
        <v>178.38709677419354</v>
      </c>
      <c r="Q33" s="48"/>
      <c r="R33" s="48"/>
      <c r="S33" s="48"/>
      <c r="T33" s="48"/>
      <c r="U33" s="18">
        <f>AVERAGE(U2:U32)</f>
        <v>30.261290322580649</v>
      </c>
      <c r="V33" s="18"/>
      <c r="W33" s="18">
        <f>AVERAGE(W2:W32)</f>
        <v>70.935483870967744</v>
      </c>
      <c r="X33" s="18"/>
      <c r="Y33" s="18"/>
      <c r="Z33" s="40"/>
    </row>
    <row r="34" spans="1:26" x14ac:dyDescent="0.25">
      <c r="A34" s="36"/>
      <c r="B34" s="35"/>
      <c r="C34" s="49"/>
      <c r="D34" s="49"/>
      <c r="E34" s="49"/>
      <c r="F34" s="49"/>
      <c r="G34" s="49"/>
      <c r="H34" s="49"/>
      <c r="I34" s="49"/>
      <c r="J34" s="34"/>
      <c r="K34" s="34"/>
      <c r="L34" s="34"/>
      <c r="M34" s="49"/>
      <c r="N34" s="34"/>
      <c r="O34" s="34"/>
      <c r="P34" s="49"/>
      <c r="Q34" s="49"/>
      <c r="R34" s="49"/>
      <c r="S34" s="49"/>
      <c r="T34" s="49"/>
      <c r="U34" s="34"/>
      <c r="V34" s="34"/>
      <c r="W34" s="34"/>
      <c r="X34" s="34"/>
      <c r="Y34" s="34"/>
      <c r="Z34" s="41"/>
    </row>
    <row r="35" spans="1:26" x14ac:dyDescent="0.25">
      <c r="A35" s="32"/>
      <c r="B35" s="30"/>
      <c r="C35" s="46"/>
      <c r="D35" s="46"/>
      <c r="E35" s="46"/>
      <c r="F35" s="46"/>
      <c r="G35" s="46"/>
      <c r="H35" s="46"/>
      <c r="I35" s="46"/>
      <c r="J35" s="6"/>
      <c r="K35" s="6"/>
      <c r="L35" s="6"/>
      <c r="M35" s="46"/>
      <c r="N35" s="6"/>
      <c r="O35" s="6"/>
      <c r="P35" s="46"/>
      <c r="Q35" s="46"/>
      <c r="R35" s="46"/>
      <c r="S35" s="46"/>
      <c r="T35" s="46"/>
      <c r="U35" s="6"/>
      <c r="V35" s="6"/>
      <c r="W35" s="6"/>
      <c r="X35" s="6"/>
      <c r="Y35" s="6"/>
      <c r="Z35" s="38"/>
    </row>
    <row r="36" spans="1:26" x14ac:dyDescent="0.25">
      <c r="A36" s="32"/>
      <c r="B36" s="30"/>
      <c r="C36" s="46"/>
      <c r="D36" s="46"/>
      <c r="E36" s="46"/>
      <c r="F36" s="46"/>
      <c r="G36" s="46"/>
      <c r="H36" s="46"/>
      <c r="I36" s="46"/>
      <c r="J36" s="6"/>
      <c r="K36" s="6"/>
      <c r="L36" s="6"/>
      <c r="M36" s="46"/>
      <c r="N36" s="6"/>
      <c r="O36" s="6"/>
      <c r="P36" s="46"/>
      <c r="Q36" s="46"/>
      <c r="R36" s="46"/>
      <c r="S36" s="46"/>
      <c r="T36" s="46"/>
      <c r="U36" s="6"/>
      <c r="V36" s="6"/>
      <c r="W36" s="6"/>
      <c r="X36" s="6"/>
      <c r="Y36" s="6"/>
      <c r="Z36" s="38"/>
    </row>
    <row r="37" spans="1:26" ht="31.5" x14ac:dyDescent="0.25">
      <c r="A37" s="31" t="s">
        <v>34</v>
      </c>
      <c r="B37" s="30"/>
      <c r="C37" s="50">
        <f t="shared" ref="C37:M37" si="0">SUM(C2:C32)/31</f>
        <v>7.5483870967741939</v>
      </c>
      <c r="D37" s="50">
        <f t="shared" si="0"/>
        <v>7.935483870967742</v>
      </c>
      <c r="E37" s="50">
        <f t="shared" si="0"/>
        <v>192.09677419354838</v>
      </c>
      <c r="F37" s="50">
        <f t="shared" si="0"/>
        <v>1633.5806451612902</v>
      </c>
      <c r="G37" s="50">
        <f t="shared" si="0"/>
        <v>596.25806451612902</v>
      </c>
      <c r="H37" s="50">
        <f t="shared" si="0"/>
        <v>504.48387096774195</v>
      </c>
      <c r="I37" s="50">
        <f t="shared" si="0"/>
        <v>532.51612903225805</v>
      </c>
      <c r="J37" s="11">
        <f t="shared" si="0"/>
        <v>0</v>
      </c>
      <c r="K37" s="11">
        <f t="shared" si="0"/>
        <v>0</v>
      </c>
      <c r="L37" s="11">
        <f t="shared" si="0"/>
        <v>0</v>
      </c>
      <c r="M37" s="50">
        <f t="shared" si="0"/>
        <v>32.87096774193548</v>
      </c>
      <c r="N37" s="11">
        <f>SUM(N2:N33)/31</f>
        <v>9.8522580645161302</v>
      </c>
      <c r="O37" s="11">
        <f t="shared" ref="O37:Z37" si="1">SUM(O2:O32)/31</f>
        <v>2.057096774193548</v>
      </c>
      <c r="P37" s="50">
        <f t="shared" si="1"/>
        <v>178.38709677419354</v>
      </c>
      <c r="Q37" s="50">
        <f t="shared" si="1"/>
        <v>161.90322580645162</v>
      </c>
      <c r="R37" s="50">
        <f t="shared" si="1"/>
        <v>197.2258064516129</v>
      </c>
      <c r="S37" s="50">
        <f t="shared" si="1"/>
        <v>537</v>
      </c>
      <c r="T37" s="50">
        <f t="shared" si="1"/>
        <v>162.70967741935485</v>
      </c>
      <c r="U37" s="11">
        <f t="shared" si="1"/>
        <v>30.261290322580649</v>
      </c>
      <c r="V37" s="11">
        <f t="shared" si="1"/>
        <v>25.516129032258064</v>
      </c>
      <c r="W37" s="11">
        <f t="shared" si="1"/>
        <v>70.935483870967744</v>
      </c>
      <c r="X37" s="11">
        <f t="shared" si="1"/>
        <v>1.3374193548387094</v>
      </c>
      <c r="Y37" s="11">
        <f t="shared" si="1"/>
        <v>1.2451612903225806</v>
      </c>
      <c r="Z37" s="11">
        <f t="shared" si="1"/>
        <v>31.419354838709676</v>
      </c>
    </row>
    <row r="38" spans="1:26" x14ac:dyDescent="0.25">
      <c r="A38" s="30"/>
      <c r="B38" s="30"/>
      <c r="C38" s="50"/>
      <c r="D38" s="50"/>
      <c r="E38" s="50"/>
      <c r="F38" s="50"/>
      <c r="G38" s="50"/>
      <c r="H38" s="50"/>
      <c r="I38" s="50"/>
      <c r="J38" s="11"/>
      <c r="K38" s="11"/>
      <c r="L38" s="11"/>
      <c r="M38" s="50"/>
      <c r="N38" s="11"/>
      <c r="O38" s="11"/>
      <c r="P38" s="50"/>
      <c r="Q38" s="50"/>
      <c r="R38" s="50"/>
      <c r="S38" s="50"/>
      <c r="T38" s="50"/>
      <c r="U38" s="11"/>
      <c r="V38" s="11"/>
      <c r="W38" s="11"/>
      <c r="X38" s="11"/>
      <c r="Y38" s="11"/>
      <c r="Z38" s="42"/>
    </row>
    <row r="39" spans="1:26" x14ac:dyDescent="0.25">
      <c r="A39" s="30"/>
      <c r="B39" s="30"/>
      <c r="C39" s="50"/>
      <c r="D39" s="50"/>
      <c r="E39" s="50"/>
      <c r="F39" s="50"/>
      <c r="G39" s="50"/>
      <c r="H39" s="50"/>
      <c r="I39" s="50"/>
      <c r="J39" s="11"/>
      <c r="K39" s="11"/>
      <c r="L39" s="11"/>
      <c r="M39" s="50"/>
      <c r="N39" s="11"/>
      <c r="O39" s="11"/>
      <c r="P39" s="50"/>
      <c r="Q39" s="50"/>
      <c r="R39" s="50"/>
      <c r="S39" s="50"/>
      <c r="T39" s="50"/>
      <c r="U39" s="11"/>
      <c r="V39" s="11"/>
      <c r="W39" s="11"/>
      <c r="X39" s="11"/>
      <c r="Y39" s="11"/>
      <c r="Z39" s="42"/>
    </row>
    <row r="40" spans="1:26" x14ac:dyDescent="0.25">
      <c r="A40" s="30"/>
      <c r="B40" s="30"/>
      <c r="C40" s="50"/>
      <c r="D40" s="50"/>
      <c r="E40" s="50"/>
      <c r="F40" s="50"/>
      <c r="G40" s="50"/>
      <c r="H40" s="50"/>
      <c r="I40" s="50"/>
      <c r="J40" s="11"/>
      <c r="K40" s="11"/>
      <c r="L40" s="11"/>
      <c r="M40" s="50"/>
      <c r="N40" s="11"/>
      <c r="O40" s="11"/>
      <c r="P40" s="50"/>
      <c r="Q40" s="50"/>
      <c r="R40" s="50"/>
      <c r="S40" s="50"/>
      <c r="T40" s="50"/>
      <c r="U40" s="11"/>
      <c r="V40" s="11"/>
      <c r="W40" s="11"/>
      <c r="X40" s="11"/>
      <c r="Y40" s="11"/>
      <c r="Z40" s="42"/>
    </row>
    <row r="41" spans="1:26" x14ac:dyDescent="0.25">
      <c r="A41" s="30"/>
      <c r="B41" s="30"/>
      <c r="C41" s="50"/>
      <c r="D41" s="50"/>
      <c r="E41" s="50"/>
      <c r="F41" s="50"/>
      <c r="G41" s="50"/>
      <c r="H41" s="50"/>
      <c r="I41" s="50"/>
      <c r="J41" s="11"/>
      <c r="K41" s="11"/>
      <c r="L41" s="11"/>
      <c r="M41" s="50"/>
      <c r="N41" s="11"/>
      <c r="O41" s="11"/>
      <c r="P41" s="50"/>
      <c r="Q41" s="50"/>
      <c r="R41" s="50"/>
      <c r="S41" s="50"/>
      <c r="T41" s="50"/>
      <c r="U41" s="11"/>
      <c r="V41" s="11"/>
      <c r="W41" s="11"/>
      <c r="X41" s="11"/>
      <c r="Y41" s="11"/>
      <c r="Z41" s="42"/>
    </row>
    <row r="42" spans="1:26" x14ac:dyDescent="0.25">
      <c r="A42" s="30"/>
      <c r="B42" s="30"/>
      <c r="C42" s="50"/>
      <c r="D42" s="50"/>
      <c r="E42" s="50"/>
      <c r="F42" s="50"/>
      <c r="G42" s="50"/>
      <c r="H42" s="50"/>
      <c r="I42" s="50"/>
      <c r="J42" s="11"/>
      <c r="K42" s="11"/>
      <c r="L42" s="11"/>
      <c r="M42" s="50"/>
      <c r="N42" s="11"/>
      <c r="O42" s="11"/>
      <c r="P42" s="50"/>
      <c r="Q42" s="50"/>
      <c r="R42" s="50"/>
      <c r="S42" s="50"/>
      <c r="T42" s="50"/>
      <c r="U42" s="11"/>
      <c r="V42" s="11"/>
      <c r="W42" s="11"/>
      <c r="X42" s="11"/>
      <c r="Y42" s="11"/>
      <c r="Z42" s="42"/>
    </row>
    <row r="43" spans="1:26" x14ac:dyDescent="0.25">
      <c r="A43" s="30"/>
      <c r="B43" s="30"/>
      <c r="C43" s="50"/>
      <c r="D43" s="50"/>
      <c r="E43" s="50"/>
      <c r="F43" s="50"/>
      <c r="G43" s="50"/>
      <c r="H43" s="50"/>
      <c r="I43" s="50"/>
      <c r="J43" s="11"/>
      <c r="K43" s="11"/>
      <c r="L43" s="11"/>
      <c r="M43" s="50"/>
      <c r="N43" s="11"/>
      <c r="O43" s="11"/>
      <c r="P43" s="50"/>
      <c r="Q43" s="50"/>
      <c r="R43" s="50"/>
      <c r="S43" s="50"/>
      <c r="T43" s="50"/>
      <c r="U43" s="11"/>
      <c r="V43" s="11"/>
      <c r="W43" s="11"/>
      <c r="X43" s="11"/>
      <c r="Y43" s="11"/>
      <c r="Z43" s="42"/>
    </row>
    <row r="44" spans="1:26" x14ac:dyDescent="0.25">
      <c r="A44" s="30"/>
      <c r="B44" s="30"/>
      <c r="C44" s="50"/>
      <c r="D44" s="50"/>
      <c r="E44" s="50"/>
      <c r="F44" s="50"/>
      <c r="G44" s="50"/>
      <c r="H44" s="50"/>
      <c r="I44" s="50"/>
      <c r="J44" s="11"/>
      <c r="K44" s="11"/>
      <c r="L44" s="11"/>
      <c r="M44" s="50"/>
      <c r="N44" s="11"/>
      <c r="O44" s="11"/>
      <c r="P44" s="50"/>
      <c r="Q44" s="50"/>
      <c r="R44" s="50"/>
      <c r="S44" s="50"/>
      <c r="T44" s="50"/>
      <c r="U44" s="11"/>
      <c r="V44" s="11"/>
      <c r="W44" s="11"/>
      <c r="X44" s="11"/>
      <c r="Y44" s="11"/>
      <c r="Z44" s="42"/>
    </row>
    <row r="45" spans="1:26" x14ac:dyDescent="0.25">
      <c r="A45" s="30"/>
      <c r="B45" s="30"/>
      <c r="C45" s="50"/>
      <c r="D45" s="50"/>
      <c r="E45" s="50"/>
      <c r="F45" s="50"/>
      <c r="G45" s="50"/>
      <c r="H45" s="50"/>
      <c r="I45" s="50"/>
      <c r="J45" s="11"/>
      <c r="K45" s="11"/>
      <c r="L45" s="11"/>
      <c r="M45" s="50"/>
      <c r="N45" s="11"/>
      <c r="O45" s="11"/>
      <c r="P45" s="50"/>
      <c r="Q45" s="50"/>
      <c r="R45" s="50"/>
      <c r="S45" s="50"/>
      <c r="T45" s="50"/>
      <c r="U45" s="11"/>
      <c r="V45" s="11"/>
      <c r="W45" s="11"/>
      <c r="X45" s="11"/>
      <c r="Y45" s="11"/>
      <c r="Z45" s="42"/>
    </row>
    <row r="46" spans="1:26" x14ac:dyDescent="0.25">
      <c r="A46" s="30"/>
      <c r="B46" s="30"/>
      <c r="C46" s="50"/>
      <c r="D46" s="50"/>
      <c r="E46" s="50"/>
      <c r="F46" s="50"/>
      <c r="G46" s="50"/>
      <c r="H46" s="50"/>
      <c r="I46" s="50"/>
      <c r="J46" s="11"/>
      <c r="K46" s="11"/>
      <c r="L46" s="11"/>
      <c r="M46" s="50"/>
      <c r="N46" s="11"/>
      <c r="O46" s="11"/>
      <c r="P46" s="50"/>
      <c r="Q46" s="50"/>
      <c r="R46" s="50"/>
      <c r="S46" s="50"/>
      <c r="T46" s="50"/>
      <c r="U46" s="11"/>
      <c r="V46" s="11"/>
      <c r="W46" s="11"/>
      <c r="X46" s="11"/>
      <c r="Y46" s="11"/>
      <c r="Z46" s="42"/>
    </row>
    <row r="47" spans="1:26" x14ac:dyDescent="0.25">
      <c r="A47" s="30"/>
      <c r="B47" s="30"/>
      <c r="C47" s="50"/>
      <c r="D47" s="50"/>
      <c r="E47" s="50"/>
      <c r="F47" s="50"/>
      <c r="G47" s="50"/>
      <c r="H47" s="50"/>
      <c r="I47" s="50"/>
      <c r="J47" s="11"/>
      <c r="K47" s="11"/>
      <c r="L47" s="11"/>
      <c r="M47" s="50"/>
      <c r="N47" s="11"/>
      <c r="O47" s="11"/>
      <c r="P47" s="50"/>
      <c r="Q47" s="50"/>
      <c r="R47" s="50"/>
      <c r="S47" s="50"/>
      <c r="T47" s="50"/>
      <c r="U47" s="11"/>
      <c r="V47" s="11"/>
      <c r="W47" s="11"/>
      <c r="X47" s="11"/>
      <c r="Y47" s="11"/>
      <c r="Z47" s="42"/>
    </row>
    <row r="48" spans="1:26" x14ac:dyDescent="0.25">
      <c r="A48" s="30"/>
      <c r="B48" s="30"/>
      <c r="C48" s="50"/>
      <c r="D48" s="50"/>
      <c r="E48" s="50"/>
      <c r="F48" s="50"/>
      <c r="G48" s="50"/>
      <c r="H48" s="50"/>
      <c r="I48" s="50"/>
      <c r="J48" s="11"/>
      <c r="K48" s="11"/>
      <c r="L48" s="11"/>
      <c r="M48" s="50"/>
      <c r="N48" s="11"/>
      <c r="O48" s="11"/>
      <c r="P48" s="50"/>
      <c r="Q48" s="50"/>
      <c r="R48" s="50"/>
      <c r="S48" s="50"/>
      <c r="T48" s="50"/>
      <c r="U48" s="11"/>
      <c r="V48" s="11"/>
      <c r="W48" s="11"/>
      <c r="X48" s="11"/>
      <c r="Y48" s="11"/>
      <c r="Z48" s="42"/>
    </row>
    <row r="49" spans="1:26" x14ac:dyDescent="0.25">
      <c r="A49" s="30"/>
      <c r="B49" s="30"/>
      <c r="C49" s="50"/>
      <c r="D49" s="50"/>
      <c r="E49" s="50"/>
      <c r="F49" s="50"/>
      <c r="G49" s="50"/>
      <c r="H49" s="50"/>
      <c r="I49" s="50"/>
      <c r="J49" s="11"/>
      <c r="K49" s="11"/>
      <c r="L49" s="11"/>
      <c r="M49" s="50"/>
      <c r="N49" s="11"/>
      <c r="O49" s="11"/>
      <c r="P49" s="50"/>
      <c r="Q49" s="50"/>
      <c r="R49" s="50"/>
      <c r="S49" s="50"/>
      <c r="T49" s="50"/>
      <c r="U49" s="11"/>
      <c r="V49" s="11"/>
      <c r="W49" s="11"/>
      <c r="X49" s="11"/>
      <c r="Y49" s="11"/>
      <c r="Z49" s="42"/>
    </row>
    <row r="50" spans="1:26" x14ac:dyDescent="0.25">
      <c r="A50" s="30"/>
      <c r="B50" s="30"/>
      <c r="C50" s="50"/>
      <c r="D50" s="50"/>
      <c r="E50" s="50"/>
      <c r="F50" s="50"/>
      <c r="G50" s="50"/>
      <c r="H50" s="50"/>
      <c r="I50" s="50"/>
      <c r="J50" s="11"/>
      <c r="K50" s="11"/>
      <c r="L50" s="11"/>
      <c r="M50" s="50"/>
      <c r="N50" s="11"/>
      <c r="O50" s="11"/>
      <c r="P50" s="50"/>
      <c r="Q50" s="50"/>
      <c r="R50" s="50"/>
      <c r="S50" s="50"/>
      <c r="T50" s="50"/>
      <c r="U50" s="11"/>
      <c r="V50" s="11"/>
      <c r="W50" s="11"/>
      <c r="X50" s="11"/>
      <c r="Y50" s="11"/>
      <c r="Z50" s="42"/>
    </row>
    <row r="51" spans="1:26" x14ac:dyDescent="0.25">
      <c r="A51" s="30"/>
      <c r="B51" s="30"/>
      <c r="C51" s="50"/>
      <c r="D51" s="50"/>
      <c r="E51" s="50"/>
      <c r="F51" s="50"/>
      <c r="G51" s="50"/>
      <c r="H51" s="50"/>
      <c r="I51" s="50"/>
      <c r="J51" s="11"/>
      <c r="K51" s="11"/>
      <c r="L51" s="11"/>
      <c r="M51" s="50"/>
      <c r="N51" s="11"/>
      <c r="O51" s="11"/>
      <c r="P51" s="50"/>
      <c r="Q51" s="50"/>
      <c r="R51" s="50"/>
      <c r="S51" s="50"/>
      <c r="T51" s="50"/>
      <c r="U51" s="11"/>
      <c r="V51" s="11"/>
      <c r="W51" s="11"/>
      <c r="X51" s="11"/>
      <c r="Y51" s="11"/>
      <c r="Z51" s="42"/>
    </row>
    <row r="52" spans="1:26" x14ac:dyDescent="0.25">
      <c r="A52" s="30"/>
      <c r="B52" s="30"/>
      <c r="C52" s="50"/>
      <c r="D52" s="50"/>
      <c r="E52" s="50"/>
      <c r="F52" s="50"/>
      <c r="G52" s="50"/>
      <c r="H52" s="50"/>
      <c r="I52" s="50"/>
      <c r="J52" s="11"/>
      <c r="K52" s="11"/>
      <c r="L52" s="11"/>
      <c r="M52" s="50"/>
      <c r="N52" s="11"/>
      <c r="O52" s="11"/>
      <c r="P52" s="50"/>
      <c r="Q52" s="50"/>
      <c r="R52" s="50"/>
      <c r="S52" s="50"/>
      <c r="T52" s="50"/>
      <c r="U52" s="11"/>
      <c r="V52" s="11"/>
      <c r="W52" s="11"/>
      <c r="X52" s="11"/>
      <c r="Y52" s="11"/>
      <c r="Z52" s="42"/>
    </row>
    <row r="53" spans="1:26" x14ac:dyDescent="0.25">
      <c r="A53" s="29"/>
      <c r="B53" s="29"/>
      <c r="C53" s="51"/>
      <c r="D53" s="51"/>
      <c r="E53" s="50"/>
      <c r="F53" s="50"/>
      <c r="G53" s="50"/>
      <c r="H53" s="50"/>
      <c r="I53" s="50"/>
      <c r="J53" s="11"/>
      <c r="K53" s="11"/>
      <c r="L53" s="11"/>
      <c r="M53" s="50"/>
      <c r="N53" s="11"/>
      <c r="O53" s="11"/>
      <c r="P53" s="51"/>
      <c r="Q53" s="51"/>
      <c r="R53" s="51"/>
      <c r="S53" s="51"/>
      <c r="T53" s="51"/>
      <c r="U53" s="25"/>
      <c r="V53" s="25"/>
      <c r="W53" s="11"/>
      <c r="X53" s="11"/>
      <c r="Y53" s="11"/>
      <c r="Z53" s="42"/>
    </row>
    <row r="54" spans="1:26" x14ac:dyDescent="0.25">
      <c r="E54" s="50"/>
      <c r="F54" s="50"/>
      <c r="G54" s="50"/>
      <c r="H54" s="50"/>
      <c r="I54" s="50"/>
      <c r="J54" s="11"/>
      <c r="K54" s="11"/>
      <c r="L54" s="11"/>
      <c r="M54" s="54"/>
      <c r="N54" s="28"/>
      <c r="O54" s="28"/>
      <c r="W54" s="11"/>
      <c r="X54" s="11"/>
      <c r="Y54" s="11"/>
      <c r="Z54" s="42"/>
    </row>
    <row r="55" spans="1:26" x14ac:dyDescent="0.25">
      <c r="E55" s="50"/>
      <c r="F55" s="50"/>
      <c r="G55" s="50"/>
      <c r="H55" s="50"/>
      <c r="I55" s="50"/>
      <c r="J55" s="11"/>
      <c r="K55" s="11"/>
      <c r="L55" s="11"/>
      <c r="M55" s="54"/>
      <c r="N55" s="28"/>
      <c r="O55" s="28"/>
      <c r="W55" s="11"/>
      <c r="X55" s="11"/>
      <c r="Y55" s="11"/>
      <c r="Z55" s="42"/>
    </row>
    <row r="56" spans="1:26" x14ac:dyDescent="0.25">
      <c r="E56" s="50"/>
      <c r="F56" s="50"/>
      <c r="G56" s="50"/>
      <c r="H56" s="50"/>
      <c r="I56" s="50"/>
      <c r="J56" s="11"/>
      <c r="K56" s="11"/>
      <c r="L56" s="11"/>
      <c r="M56" s="54"/>
      <c r="N56" s="28"/>
      <c r="O56" s="28"/>
      <c r="W56" s="11"/>
      <c r="X56" s="11"/>
      <c r="Y56" s="11"/>
      <c r="Z56" s="42"/>
    </row>
    <row r="57" spans="1:26" x14ac:dyDescent="0.25">
      <c r="E57" s="50"/>
      <c r="F57" s="50"/>
      <c r="G57" s="50"/>
      <c r="H57" s="50"/>
      <c r="I57" s="50"/>
      <c r="J57" s="11"/>
      <c r="K57" s="11"/>
      <c r="L57" s="11"/>
      <c r="M57" s="54"/>
      <c r="N57" s="28"/>
      <c r="O57" s="28"/>
      <c r="W57" s="11"/>
      <c r="X57" s="11"/>
      <c r="Y57" s="11"/>
      <c r="Z57" s="42"/>
    </row>
    <row r="58" spans="1:26" x14ac:dyDescent="0.25">
      <c r="E58" s="50"/>
      <c r="F58" s="50"/>
      <c r="G58" s="50"/>
      <c r="H58" s="50"/>
      <c r="I58" s="50"/>
      <c r="J58" s="11"/>
      <c r="K58" s="11"/>
      <c r="L58" s="11"/>
      <c r="M58" s="54"/>
      <c r="N58" s="28"/>
      <c r="O58" s="28"/>
      <c r="W58" s="11"/>
      <c r="X58" s="11"/>
      <c r="Y58" s="11"/>
      <c r="Z58" s="42"/>
    </row>
    <row r="59" spans="1:26" x14ac:dyDescent="0.25">
      <c r="E59" s="50"/>
      <c r="F59" s="50"/>
      <c r="G59" s="50"/>
      <c r="H59" s="50"/>
      <c r="I59" s="50"/>
      <c r="J59" s="11"/>
      <c r="K59" s="11"/>
      <c r="L59" s="11"/>
      <c r="M59" s="54"/>
      <c r="N59" s="28"/>
      <c r="O59" s="28"/>
      <c r="W59" s="11"/>
      <c r="X59" s="11"/>
      <c r="Y59" s="11"/>
      <c r="Z59" s="42"/>
    </row>
    <row r="60" spans="1:26" x14ac:dyDescent="0.25">
      <c r="E60" s="51"/>
      <c r="F60" s="51"/>
      <c r="G60" s="51"/>
      <c r="H60" s="51"/>
      <c r="I60" s="51"/>
      <c r="J60" s="25"/>
      <c r="K60" s="25"/>
      <c r="L60" s="25"/>
      <c r="M60" s="55"/>
      <c r="N60" s="26"/>
      <c r="O60" s="26"/>
      <c r="W60" s="25"/>
      <c r="X60" s="25"/>
      <c r="Y60" s="25"/>
      <c r="Z60" s="43"/>
    </row>
    <row r="1048576" spans="3:26" s="23" customFormat="1" x14ac:dyDescent="0.25">
      <c r="C1048576" s="52"/>
      <c r="D1048576" s="52"/>
      <c r="E1048576" s="52"/>
      <c r="F1048576" s="52"/>
      <c r="G1048576" s="52">
        <f>AVERAGE(G2:G1048575)</f>
        <v>596.25806451612902</v>
      </c>
      <c r="H1048576" s="52"/>
      <c r="I1048576" s="52"/>
      <c r="M1048576" s="52"/>
      <c r="P1048576" s="52"/>
      <c r="Q1048576" s="52"/>
      <c r="R1048576" s="52"/>
      <c r="S1048576" s="52"/>
      <c r="T1048576" s="52"/>
      <c r="Z1048576" s="44"/>
    </row>
  </sheetData>
  <pageMargins left="0.25" right="0.25" top="0.75" bottom="0.75" header="0.3" footer="0.3"/>
  <pageSetup scale="4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ECE1-5181-41C8-A5B8-A6079B69A2D9}">
  <sheetPr>
    <pageSetUpPr fitToPage="1"/>
  </sheetPr>
  <dimension ref="A1:Z1048573"/>
  <sheetViews>
    <sheetView topLeftCell="D1" zoomScale="70" zoomScaleNormal="70" workbookViewId="0">
      <selection activeCell="P2" sqref="P2:P30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9" style="23" customWidth="1"/>
    <col min="6" max="6" width="11" style="23" customWidth="1"/>
    <col min="7" max="7" width="11.5703125" style="23" customWidth="1"/>
    <col min="8" max="8" width="10.140625" style="23" customWidth="1"/>
    <col min="9" max="9" width="10.28515625" style="23" customWidth="1"/>
    <col min="10" max="10" width="10.42578125" style="23" customWidth="1"/>
    <col min="11" max="11" width="10" style="23" customWidth="1"/>
    <col min="12" max="12" width="9.28515625" style="23" customWidth="1"/>
    <col min="13" max="13" width="9.8554687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8.42578125" style="23" customWidth="1"/>
    <col min="20" max="20" width="8.28515625" style="23" customWidth="1"/>
    <col min="21" max="21" width="9.28515625" style="23" customWidth="1"/>
    <col min="22" max="22" width="10.7109375" style="23" customWidth="1"/>
    <col min="23" max="23" width="8.42578125" style="23" customWidth="1"/>
    <col min="24" max="24" width="8.7109375" style="23" customWidth="1"/>
    <col min="25" max="25" width="9.5703125" style="23" customWidth="1"/>
    <col min="26" max="26" width="11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118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4" t="s">
        <v>23</v>
      </c>
      <c r="Z1" s="4" t="s">
        <v>122</v>
      </c>
    </row>
    <row r="2" spans="1:26" x14ac:dyDescent="0.25">
      <c r="A2" s="5">
        <v>43862</v>
      </c>
      <c r="B2" s="5" t="s">
        <v>31</v>
      </c>
      <c r="C2" s="6">
        <v>6</v>
      </c>
      <c r="D2" s="6">
        <v>8</v>
      </c>
      <c r="E2" s="6">
        <v>292</v>
      </c>
      <c r="F2" s="6">
        <v>1526</v>
      </c>
      <c r="G2" s="6">
        <v>496</v>
      </c>
      <c r="H2" s="6">
        <v>473</v>
      </c>
      <c r="I2" s="6">
        <v>557</v>
      </c>
      <c r="J2" s="6">
        <v>15</v>
      </c>
      <c r="K2" s="6">
        <v>12</v>
      </c>
      <c r="L2" s="6">
        <v>43</v>
      </c>
      <c r="M2" s="6">
        <v>43</v>
      </c>
      <c r="N2" s="6">
        <v>12.51</v>
      </c>
      <c r="O2" s="6">
        <v>3.1</v>
      </c>
      <c r="P2" s="6">
        <v>152</v>
      </c>
      <c r="Q2" s="6">
        <v>157</v>
      </c>
      <c r="R2" s="6">
        <v>199</v>
      </c>
      <c r="S2" s="6">
        <v>508</v>
      </c>
      <c r="T2">
        <v>150</v>
      </c>
      <c r="U2" s="6">
        <v>29.5</v>
      </c>
      <c r="V2" s="6">
        <v>25</v>
      </c>
      <c r="W2" s="6">
        <v>69.599999999999994</v>
      </c>
      <c r="X2" s="6">
        <v>1.35</v>
      </c>
      <c r="Y2" s="6">
        <v>1.5</v>
      </c>
      <c r="Z2" s="7">
        <v>48</v>
      </c>
    </row>
    <row r="3" spans="1:26" x14ac:dyDescent="0.25">
      <c r="A3" s="5">
        <v>43863</v>
      </c>
      <c r="B3" s="5" t="s">
        <v>25</v>
      </c>
      <c r="C3" s="6">
        <v>7</v>
      </c>
      <c r="D3" s="6">
        <v>8</v>
      </c>
      <c r="E3" s="6">
        <v>289</v>
      </c>
      <c r="F3" s="6">
        <v>1662</v>
      </c>
      <c r="G3" s="6">
        <v>587</v>
      </c>
      <c r="H3" s="6">
        <v>562</v>
      </c>
      <c r="I3" s="6">
        <v>545</v>
      </c>
      <c r="J3" s="6">
        <v>21</v>
      </c>
      <c r="K3" s="6">
        <v>11</v>
      </c>
      <c r="L3" s="6">
        <v>31</v>
      </c>
      <c r="M3" s="6">
        <v>31</v>
      </c>
      <c r="N3" s="6">
        <v>8.5299999999999994</v>
      </c>
      <c r="O3" s="6">
        <v>1.57</v>
      </c>
      <c r="P3" s="6">
        <v>161</v>
      </c>
      <c r="Q3" s="6">
        <v>160</v>
      </c>
      <c r="R3" s="6">
        <v>189</v>
      </c>
      <c r="S3" s="6">
        <v>510</v>
      </c>
      <c r="T3">
        <v>180</v>
      </c>
      <c r="U3" s="6">
        <v>35.29</v>
      </c>
      <c r="V3" s="6">
        <v>27</v>
      </c>
      <c r="W3" s="57">
        <v>70.540000000000006</v>
      </c>
      <c r="X3" s="6">
        <v>1.35</v>
      </c>
      <c r="Y3" s="6">
        <v>1.1399999999999999</v>
      </c>
      <c r="Z3" s="7">
        <v>32</v>
      </c>
    </row>
    <row r="4" spans="1:26" x14ac:dyDescent="0.25">
      <c r="A4" s="5">
        <v>43864</v>
      </c>
      <c r="B4" s="5" t="s">
        <v>26</v>
      </c>
      <c r="C4" s="6">
        <v>8</v>
      </c>
      <c r="D4" s="6">
        <v>8</v>
      </c>
      <c r="E4" s="6">
        <v>300</v>
      </c>
      <c r="F4" s="6">
        <v>1682</v>
      </c>
      <c r="G4" s="6">
        <v>656</v>
      </c>
      <c r="H4" s="6">
        <v>480</v>
      </c>
      <c r="I4" s="6">
        <v>517</v>
      </c>
      <c r="J4" s="6" t="s">
        <v>119</v>
      </c>
      <c r="K4" s="8" t="s">
        <v>120</v>
      </c>
      <c r="L4" s="6" t="s">
        <v>121</v>
      </c>
      <c r="M4" s="6">
        <v>45</v>
      </c>
      <c r="N4" s="6">
        <v>14.19</v>
      </c>
      <c r="O4" s="6">
        <v>2.25</v>
      </c>
      <c r="P4" s="6">
        <v>169</v>
      </c>
      <c r="Q4" s="6">
        <v>171</v>
      </c>
      <c r="R4" s="6">
        <v>177</v>
      </c>
      <c r="S4" s="6">
        <v>517</v>
      </c>
      <c r="T4" s="6">
        <v>93</v>
      </c>
      <c r="U4" s="6">
        <v>17.989999999999998</v>
      </c>
      <c r="V4" s="6">
        <v>23</v>
      </c>
      <c r="W4" s="6">
        <v>73</v>
      </c>
      <c r="X4" s="6">
        <v>1.31</v>
      </c>
      <c r="Y4" s="6">
        <v>1.51</v>
      </c>
      <c r="Z4" s="7">
        <v>37</v>
      </c>
    </row>
    <row r="5" spans="1:26" x14ac:dyDescent="0.25">
      <c r="A5" s="5">
        <v>43865</v>
      </c>
      <c r="B5" s="5" t="s">
        <v>27</v>
      </c>
      <c r="C5" s="6">
        <v>8</v>
      </c>
      <c r="D5" s="6">
        <v>8</v>
      </c>
      <c r="E5" s="6">
        <v>299</v>
      </c>
      <c r="F5" s="6">
        <v>1630</v>
      </c>
      <c r="G5" s="6">
        <v>566</v>
      </c>
      <c r="H5" s="6">
        <v>511</v>
      </c>
      <c r="I5" s="6">
        <v>553</v>
      </c>
      <c r="J5" s="6" t="s">
        <v>123</v>
      </c>
      <c r="K5" s="6" t="s">
        <v>124</v>
      </c>
      <c r="L5" s="6" t="s">
        <v>125</v>
      </c>
      <c r="M5" s="6">
        <v>35</v>
      </c>
      <c r="N5" s="6">
        <v>7.19</v>
      </c>
      <c r="O5" s="6">
        <v>2.15</v>
      </c>
      <c r="P5" s="6">
        <v>176</v>
      </c>
      <c r="Q5" s="6">
        <v>163</v>
      </c>
      <c r="R5" s="6">
        <v>201</v>
      </c>
      <c r="S5" s="6">
        <v>540</v>
      </c>
      <c r="T5" s="6">
        <v>196</v>
      </c>
      <c r="U5" s="6">
        <v>36.299999999999997</v>
      </c>
      <c r="V5" s="6">
        <v>27</v>
      </c>
      <c r="W5" s="6">
        <v>72</v>
      </c>
      <c r="X5" s="6">
        <v>1.3</v>
      </c>
      <c r="Y5" s="6">
        <v>1.1399999999999999</v>
      </c>
      <c r="Z5" s="7">
        <v>20</v>
      </c>
    </row>
    <row r="6" spans="1:26" x14ac:dyDescent="0.25">
      <c r="A6" s="5">
        <v>43866</v>
      </c>
      <c r="B6" s="5" t="s">
        <v>28</v>
      </c>
      <c r="C6" s="6">
        <v>9</v>
      </c>
      <c r="D6" s="6">
        <v>8</v>
      </c>
      <c r="E6" s="6" t="s">
        <v>55</v>
      </c>
      <c r="F6" s="6">
        <v>1599</v>
      </c>
      <c r="G6" s="6">
        <v>594</v>
      </c>
      <c r="H6" s="6">
        <v>497</v>
      </c>
      <c r="I6" s="6">
        <v>508</v>
      </c>
      <c r="J6" s="6" t="s">
        <v>126</v>
      </c>
      <c r="K6" s="6" t="s">
        <v>36</v>
      </c>
      <c r="L6" s="6" t="s">
        <v>94</v>
      </c>
      <c r="M6" s="6">
        <v>25</v>
      </c>
      <c r="N6" s="6">
        <v>6.47</v>
      </c>
      <c r="O6" s="6">
        <v>1.21</v>
      </c>
      <c r="P6" s="6">
        <v>161</v>
      </c>
      <c r="Q6" s="6">
        <v>162</v>
      </c>
      <c r="R6" s="6">
        <v>185</v>
      </c>
      <c r="S6" s="6">
        <v>508</v>
      </c>
      <c r="T6" s="6">
        <v>187</v>
      </c>
      <c r="U6" s="6">
        <v>36.81</v>
      </c>
      <c r="V6" s="6">
        <v>27</v>
      </c>
      <c r="W6" s="6">
        <v>78</v>
      </c>
      <c r="X6" s="6">
        <v>1.36</v>
      </c>
      <c r="Y6" s="6">
        <v>0.55000000000000004</v>
      </c>
      <c r="Z6" s="7">
        <v>32</v>
      </c>
    </row>
    <row r="7" spans="1:26" x14ac:dyDescent="0.25">
      <c r="A7" s="5">
        <v>43867</v>
      </c>
      <c r="B7" s="5" t="s">
        <v>29</v>
      </c>
      <c r="C7" s="6">
        <v>8</v>
      </c>
      <c r="D7" s="6">
        <v>8</v>
      </c>
      <c r="E7" s="6" t="s">
        <v>55</v>
      </c>
      <c r="F7" s="6">
        <v>1571</v>
      </c>
      <c r="G7" s="6">
        <v>594</v>
      </c>
      <c r="H7" s="6">
        <v>494</v>
      </c>
      <c r="I7" s="6">
        <v>482</v>
      </c>
      <c r="J7" s="6" t="s">
        <v>130</v>
      </c>
      <c r="K7" s="8" t="s">
        <v>131</v>
      </c>
      <c r="L7" s="6" t="s">
        <v>132</v>
      </c>
      <c r="M7" s="6">
        <v>57</v>
      </c>
      <c r="N7" s="6">
        <v>14.39</v>
      </c>
      <c r="O7" s="6">
        <v>3.25</v>
      </c>
      <c r="P7" s="6">
        <v>171</v>
      </c>
      <c r="Q7" s="6">
        <v>151</v>
      </c>
      <c r="R7" s="6">
        <v>192</v>
      </c>
      <c r="S7" s="6">
        <v>514</v>
      </c>
      <c r="T7" s="6">
        <v>198</v>
      </c>
      <c r="U7" s="6">
        <v>38.520000000000003</v>
      </c>
      <c r="V7" s="6">
        <v>28</v>
      </c>
      <c r="W7" s="6">
        <v>67</v>
      </c>
      <c r="X7" s="6">
        <v>1.4</v>
      </c>
      <c r="Y7" s="6">
        <v>2.0699999999999998</v>
      </c>
      <c r="Z7" s="7">
        <v>43</v>
      </c>
    </row>
    <row r="8" spans="1:26" x14ac:dyDescent="0.25">
      <c r="A8" s="5">
        <v>43868</v>
      </c>
      <c r="B8" s="5" t="s">
        <v>30</v>
      </c>
      <c r="C8" s="6">
        <v>8</v>
      </c>
      <c r="D8" s="6">
        <v>8</v>
      </c>
      <c r="E8" s="6">
        <v>280</v>
      </c>
      <c r="F8" s="6">
        <v>1508</v>
      </c>
      <c r="G8" s="6">
        <v>545</v>
      </c>
      <c r="H8" s="6">
        <v>482</v>
      </c>
      <c r="I8" s="6">
        <v>481</v>
      </c>
      <c r="J8" s="9" t="s">
        <v>127</v>
      </c>
      <c r="K8" s="9" t="s">
        <v>128</v>
      </c>
      <c r="L8" s="6" t="s">
        <v>129</v>
      </c>
      <c r="M8" s="6">
        <v>13</v>
      </c>
      <c r="N8" s="6">
        <v>5.31</v>
      </c>
      <c r="O8" s="6">
        <v>1.1200000000000001</v>
      </c>
      <c r="P8" s="6">
        <v>169</v>
      </c>
      <c r="Q8" s="6">
        <v>175</v>
      </c>
      <c r="R8" s="6">
        <v>183</v>
      </c>
      <c r="S8" s="6">
        <v>527</v>
      </c>
      <c r="T8" s="6">
        <v>174</v>
      </c>
      <c r="U8" s="6">
        <v>33.020000000000003</v>
      </c>
      <c r="V8" s="6">
        <v>26</v>
      </c>
      <c r="W8" s="6">
        <v>91</v>
      </c>
      <c r="X8" s="6">
        <v>1.36</v>
      </c>
      <c r="Y8" s="6">
        <v>0.28999999999999998</v>
      </c>
      <c r="Z8" s="7">
        <v>21</v>
      </c>
    </row>
    <row r="9" spans="1:26" x14ac:dyDescent="0.25">
      <c r="A9" s="5">
        <v>43869</v>
      </c>
      <c r="B9" s="5" t="s">
        <v>31</v>
      </c>
      <c r="C9" s="6">
        <v>8</v>
      </c>
      <c r="D9" s="6">
        <v>8</v>
      </c>
      <c r="E9" s="6" t="s">
        <v>55</v>
      </c>
      <c r="F9" s="6">
        <v>1532</v>
      </c>
      <c r="G9" s="6">
        <v>500</v>
      </c>
      <c r="H9" s="6">
        <v>498</v>
      </c>
      <c r="I9" s="6">
        <v>534</v>
      </c>
      <c r="J9" s="9" t="s">
        <v>133</v>
      </c>
      <c r="K9" s="9" t="s">
        <v>134</v>
      </c>
      <c r="L9" s="8" t="s">
        <v>135</v>
      </c>
      <c r="M9" s="6">
        <v>26</v>
      </c>
      <c r="N9" s="6">
        <v>6.03</v>
      </c>
      <c r="O9" s="6">
        <v>1.43</v>
      </c>
      <c r="P9" s="6">
        <v>155</v>
      </c>
      <c r="Q9" s="6">
        <v>167</v>
      </c>
      <c r="R9" s="6">
        <v>197</v>
      </c>
      <c r="S9" s="6">
        <v>519</v>
      </c>
      <c r="T9" s="6">
        <v>173</v>
      </c>
      <c r="U9" s="6">
        <v>33.33</v>
      </c>
      <c r="V9" s="6">
        <v>27</v>
      </c>
      <c r="W9" s="6">
        <v>71</v>
      </c>
      <c r="X9" s="6">
        <v>1.34</v>
      </c>
      <c r="Y9" s="6">
        <v>1.02</v>
      </c>
      <c r="Z9" s="7">
        <v>21</v>
      </c>
    </row>
    <row r="10" spans="1:26" x14ac:dyDescent="0.25">
      <c r="A10" s="5">
        <v>43870</v>
      </c>
      <c r="B10" s="5" t="s">
        <v>25</v>
      </c>
      <c r="C10" s="6">
        <v>8</v>
      </c>
      <c r="D10" s="6">
        <v>8</v>
      </c>
      <c r="E10" s="6" t="s">
        <v>55</v>
      </c>
      <c r="F10" s="6">
        <v>1607</v>
      </c>
      <c r="G10" s="6">
        <v>549</v>
      </c>
      <c r="H10" s="6">
        <v>521</v>
      </c>
      <c r="I10" s="6">
        <v>537</v>
      </c>
      <c r="J10" s="9" t="s">
        <v>136</v>
      </c>
      <c r="K10" s="9" t="s">
        <v>137</v>
      </c>
      <c r="L10" s="6" t="s">
        <v>138</v>
      </c>
      <c r="M10" s="6">
        <v>30</v>
      </c>
      <c r="N10" s="6">
        <v>8.08</v>
      </c>
      <c r="O10" s="6">
        <v>1.57</v>
      </c>
      <c r="P10" s="6">
        <v>177</v>
      </c>
      <c r="Q10" s="6">
        <v>168</v>
      </c>
      <c r="R10" s="6">
        <v>191</v>
      </c>
      <c r="S10" s="6">
        <v>536</v>
      </c>
      <c r="T10" s="6">
        <v>90</v>
      </c>
      <c r="U10" s="6">
        <v>16.79</v>
      </c>
      <c r="V10" s="6">
        <v>21</v>
      </c>
      <c r="W10" s="6">
        <v>68</v>
      </c>
      <c r="X10" s="6">
        <v>1.4</v>
      </c>
      <c r="Y10" s="6">
        <v>1.25</v>
      </c>
      <c r="Z10" s="7">
        <v>28</v>
      </c>
    </row>
    <row r="11" spans="1:26" x14ac:dyDescent="0.25">
      <c r="A11" s="5">
        <v>43871</v>
      </c>
      <c r="B11" s="5" t="s">
        <v>26</v>
      </c>
      <c r="C11" s="6">
        <v>8</v>
      </c>
      <c r="D11" s="6">
        <v>8</v>
      </c>
      <c r="E11" s="6">
        <v>268</v>
      </c>
      <c r="F11" s="6">
        <v>1662</v>
      </c>
      <c r="G11" s="6">
        <v>588</v>
      </c>
      <c r="H11" s="6">
        <v>515</v>
      </c>
      <c r="I11" s="6">
        <v>559</v>
      </c>
      <c r="J11" s="9" t="s">
        <v>139</v>
      </c>
      <c r="K11" s="9" t="s">
        <v>140</v>
      </c>
      <c r="L11" s="6" t="s">
        <v>138</v>
      </c>
      <c r="M11" s="6">
        <v>30</v>
      </c>
      <c r="N11" s="6">
        <v>10.48</v>
      </c>
      <c r="O11" s="6">
        <v>1.41</v>
      </c>
      <c r="P11" s="6">
        <v>163</v>
      </c>
      <c r="Q11" s="6">
        <v>160</v>
      </c>
      <c r="R11" s="6">
        <v>180</v>
      </c>
      <c r="S11" s="6">
        <v>503</v>
      </c>
      <c r="T11" s="6">
        <v>42</v>
      </c>
      <c r="U11" s="6">
        <v>8.35</v>
      </c>
      <c r="V11" s="6">
        <v>18</v>
      </c>
      <c r="W11" s="6">
        <v>70</v>
      </c>
      <c r="X11" s="6">
        <v>1.35</v>
      </c>
      <c r="Y11" s="6">
        <v>1.1499999999999999</v>
      </c>
      <c r="Z11" s="7">
        <v>28</v>
      </c>
    </row>
    <row r="12" spans="1:26" x14ac:dyDescent="0.25">
      <c r="A12" s="5">
        <v>43872</v>
      </c>
      <c r="B12" s="5" t="s">
        <v>27</v>
      </c>
      <c r="C12" s="6">
        <v>8</v>
      </c>
      <c r="D12" s="6">
        <v>8</v>
      </c>
      <c r="E12" s="6">
        <v>260</v>
      </c>
      <c r="F12" s="6">
        <v>1641</v>
      </c>
      <c r="G12" s="6">
        <v>602</v>
      </c>
      <c r="H12" s="6">
        <v>512</v>
      </c>
      <c r="I12" s="6">
        <v>527</v>
      </c>
      <c r="J12" s="9" t="s">
        <v>126</v>
      </c>
      <c r="K12" s="6" t="s">
        <v>90</v>
      </c>
      <c r="L12" s="6" t="s">
        <v>141</v>
      </c>
      <c r="M12" s="6">
        <v>20</v>
      </c>
      <c r="N12" s="6">
        <v>9.1999999999999993</v>
      </c>
      <c r="O12" s="6">
        <v>1.38</v>
      </c>
      <c r="P12" s="6">
        <v>159</v>
      </c>
      <c r="Q12" s="6">
        <v>151</v>
      </c>
      <c r="R12" s="6">
        <v>182</v>
      </c>
      <c r="S12" s="6">
        <v>492</v>
      </c>
      <c r="T12" s="6">
        <v>80</v>
      </c>
      <c r="U12" s="6">
        <v>16.260000000000002</v>
      </c>
      <c r="V12" s="6">
        <v>21</v>
      </c>
      <c r="W12" s="6">
        <v>75</v>
      </c>
      <c r="X12" s="6">
        <v>1.41</v>
      </c>
      <c r="Y12" s="6">
        <v>0.55000000000000004</v>
      </c>
      <c r="Z12" s="7">
        <v>23</v>
      </c>
    </row>
    <row r="13" spans="1:26" x14ac:dyDescent="0.25">
      <c r="A13" s="5">
        <v>43873</v>
      </c>
      <c r="B13" s="5" t="s">
        <v>28</v>
      </c>
      <c r="C13" s="6">
        <v>8</v>
      </c>
      <c r="D13" s="6">
        <v>7</v>
      </c>
      <c r="E13" s="6">
        <v>269</v>
      </c>
      <c r="F13" s="6">
        <v>1542</v>
      </c>
      <c r="G13" s="6">
        <v>551</v>
      </c>
      <c r="H13" s="6">
        <v>475</v>
      </c>
      <c r="I13" s="6">
        <v>516</v>
      </c>
      <c r="J13" s="9" t="s">
        <v>142</v>
      </c>
      <c r="K13" s="6" t="s">
        <v>143</v>
      </c>
      <c r="L13" s="6" t="s">
        <v>144</v>
      </c>
      <c r="M13" s="6">
        <v>21</v>
      </c>
      <c r="N13" s="6">
        <v>6.07</v>
      </c>
      <c r="O13" s="6">
        <v>1.18</v>
      </c>
      <c r="P13" s="6">
        <v>164</v>
      </c>
      <c r="Q13" s="6">
        <v>141</v>
      </c>
      <c r="R13" s="6">
        <v>205</v>
      </c>
      <c r="S13" s="6">
        <v>510</v>
      </c>
      <c r="T13" s="6">
        <v>100</v>
      </c>
      <c r="U13" s="6">
        <v>19.61</v>
      </c>
      <c r="V13" s="6">
        <v>22</v>
      </c>
      <c r="W13" s="6">
        <v>80</v>
      </c>
      <c r="X13" s="6">
        <v>1.3</v>
      </c>
      <c r="Y13" s="6">
        <v>0.45</v>
      </c>
      <c r="Z13" s="7">
        <v>16</v>
      </c>
    </row>
    <row r="14" spans="1:26" x14ac:dyDescent="0.25">
      <c r="A14" s="5">
        <v>43874</v>
      </c>
      <c r="B14" s="5" t="s">
        <v>29</v>
      </c>
      <c r="C14" s="6">
        <v>8</v>
      </c>
      <c r="D14" s="6">
        <v>8</v>
      </c>
      <c r="E14" s="6">
        <v>260</v>
      </c>
      <c r="F14" s="6">
        <v>1549</v>
      </c>
      <c r="G14" s="6">
        <v>590</v>
      </c>
      <c r="H14" s="6">
        <v>496</v>
      </c>
      <c r="I14" s="6">
        <v>463</v>
      </c>
      <c r="J14" s="9" t="s">
        <v>62</v>
      </c>
      <c r="K14" s="10" t="s">
        <v>57</v>
      </c>
      <c r="L14" s="6" t="s">
        <v>145</v>
      </c>
      <c r="M14" s="6">
        <v>27</v>
      </c>
      <c r="N14" s="6">
        <v>7.47</v>
      </c>
      <c r="O14" s="6">
        <v>1.2</v>
      </c>
      <c r="P14" s="6">
        <v>175</v>
      </c>
      <c r="Q14" s="6">
        <v>164</v>
      </c>
      <c r="R14" s="6">
        <v>175</v>
      </c>
      <c r="S14" s="6">
        <v>514</v>
      </c>
      <c r="T14" s="6">
        <v>109</v>
      </c>
      <c r="U14" s="6">
        <v>21.21</v>
      </c>
      <c r="V14" s="6">
        <v>23</v>
      </c>
      <c r="W14" s="6">
        <v>86</v>
      </c>
      <c r="X14" s="6">
        <v>1.38</v>
      </c>
      <c r="Y14" s="6">
        <v>0.41</v>
      </c>
      <c r="Z14" s="7">
        <v>19</v>
      </c>
    </row>
    <row r="15" spans="1:26" x14ac:dyDescent="0.25">
      <c r="A15" s="5">
        <v>43875</v>
      </c>
      <c r="B15" s="5" t="s">
        <v>30</v>
      </c>
      <c r="C15" s="6">
        <v>8</v>
      </c>
      <c r="D15" s="6">
        <v>8</v>
      </c>
      <c r="E15" s="6" t="s">
        <v>55</v>
      </c>
      <c r="F15" s="6">
        <v>1467</v>
      </c>
      <c r="G15" s="6">
        <v>548</v>
      </c>
      <c r="H15" s="6">
        <v>486</v>
      </c>
      <c r="I15" s="6">
        <v>433</v>
      </c>
      <c r="J15" s="9" t="s">
        <v>142</v>
      </c>
      <c r="K15" s="8" t="s">
        <v>146</v>
      </c>
      <c r="L15" s="6" t="s">
        <v>147</v>
      </c>
      <c r="M15" s="11">
        <v>9</v>
      </c>
      <c r="N15" s="11">
        <v>4.54</v>
      </c>
      <c r="O15" s="6">
        <v>1.1399999999999999</v>
      </c>
      <c r="P15" s="6">
        <v>173</v>
      </c>
      <c r="Q15" s="6">
        <v>161</v>
      </c>
      <c r="R15" s="6">
        <v>173</v>
      </c>
      <c r="S15" s="6">
        <v>507</v>
      </c>
      <c r="T15" s="12">
        <v>159</v>
      </c>
      <c r="U15" s="6">
        <v>33.54</v>
      </c>
      <c r="V15" s="6">
        <v>26</v>
      </c>
      <c r="W15" s="6">
        <v>88</v>
      </c>
      <c r="X15" s="6">
        <v>1.32</v>
      </c>
      <c r="Y15" s="13">
        <v>0.3</v>
      </c>
      <c r="Z15" s="7">
        <v>15</v>
      </c>
    </row>
    <row r="16" spans="1:26" x14ac:dyDescent="0.25">
      <c r="A16" s="5">
        <v>43876</v>
      </c>
      <c r="B16" s="5" t="s">
        <v>31</v>
      </c>
      <c r="C16" s="6">
        <v>7</v>
      </c>
      <c r="D16" s="6">
        <v>8</v>
      </c>
      <c r="E16" s="6">
        <v>260</v>
      </c>
      <c r="F16" s="6">
        <v>1437</v>
      </c>
      <c r="G16" s="6">
        <v>491</v>
      </c>
      <c r="H16" s="6">
        <v>450</v>
      </c>
      <c r="I16" s="6">
        <v>496</v>
      </c>
      <c r="J16" s="6" t="s">
        <v>148</v>
      </c>
      <c r="K16" s="10" t="s">
        <v>90</v>
      </c>
      <c r="L16" s="9" t="s">
        <v>149</v>
      </c>
      <c r="M16" s="6">
        <v>17</v>
      </c>
      <c r="N16" s="6">
        <v>8.4499999999999993</v>
      </c>
      <c r="O16" s="6">
        <v>1.53</v>
      </c>
      <c r="P16" s="6">
        <v>151</v>
      </c>
      <c r="Q16" s="6">
        <v>156</v>
      </c>
      <c r="R16" s="6">
        <v>189</v>
      </c>
      <c r="S16" s="6">
        <v>496</v>
      </c>
      <c r="T16" s="6">
        <v>143</v>
      </c>
      <c r="U16" s="6">
        <v>28.83</v>
      </c>
      <c r="V16" s="6">
        <v>25</v>
      </c>
      <c r="W16" s="6">
        <v>75</v>
      </c>
      <c r="X16" s="6">
        <v>1.35</v>
      </c>
      <c r="Y16" s="6">
        <v>0.54</v>
      </c>
      <c r="Z16" s="7">
        <v>15</v>
      </c>
    </row>
    <row r="17" spans="1:26" x14ac:dyDescent="0.25">
      <c r="A17" s="5">
        <v>43877</v>
      </c>
      <c r="B17" s="5" t="s">
        <v>25</v>
      </c>
      <c r="C17" s="6">
        <v>7</v>
      </c>
      <c r="D17" s="6">
        <v>8</v>
      </c>
      <c r="E17" s="6">
        <v>285</v>
      </c>
      <c r="F17" s="6">
        <v>1549</v>
      </c>
      <c r="G17" s="6">
        <v>575</v>
      </c>
      <c r="H17" s="6">
        <v>480</v>
      </c>
      <c r="I17" s="6">
        <v>494</v>
      </c>
      <c r="J17" s="6" t="s">
        <v>123</v>
      </c>
      <c r="K17" s="14" t="s">
        <v>150</v>
      </c>
      <c r="L17" s="6" t="s">
        <v>144</v>
      </c>
      <c r="M17" s="6">
        <v>21</v>
      </c>
      <c r="N17" s="6">
        <v>8.2899999999999991</v>
      </c>
      <c r="O17" s="6">
        <v>1.58</v>
      </c>
      <c r="P17" s="6">
        <v>159</v>
      </c>
      <c r="Q17" s="6">
        <v>151</v>
      </c>
      <c r="R17" s="6">
        <v>170</v>
      </c>
      <c r="S17" s="6">
        <v>480</v>
      </c>
      <c r="T17" s="6">
        <v>85</v>
      </c>
      <c r="U17" s="6">
        <v>17.71</v>
      </c>
      <c r="V17" s="6">
        <v>22</v>
      </c>
      <c r="W17" s="6">
        <v>83</v>
      </c>
      <c r="X17" s="6">
        <v>1.32</v>
      </c>
      <c r="Y17" s="6">
        <v>0.42</v>
      </c>
      <c r="Z17" s="7">
        <v>11</v>
      </c>
    </row>
    <row r="18" spans="1:26" x14ac:dyDescent="0.25">
      <c r="A18" s="5">
        <v>43878</v>
      </c>
      <c r="B18" s="5" t="s">
        <v>26</v>
      </c>
      <c r="C18" s="6">
        <v>8</v>
      </c>
      <c r="D18" s="6">
        <v>8</v>
      </c>
      <c r="E18" s="6">
        <v>280</v>
      </c>
      <c r="F18" s="6">
        <v>1510</v>
      </c>
      <c r="G18" s="6">
        <v>569</v>
      </c>
      <c r="H18" s="6">
        <v>440</v>
      </c>
      <c r="I18" s="6">
        <v>501</v>
      </c>
      <c r="J18" s="9" t="s">
        <v>151</v>
      </c>
      <c r="K18" s="8" t="s">
        <v>152</v>
      </c>
      <c r="L18" s="9" t="s">
        <v>153</v>
      </c>
      <c r="M18" s="6">
        <v>27</v>
      </c>
      <c r="N18" s="6">
        <v>8.33</v>
      </c>
      <c r="O18" s="6">
        <v>1.28</v>
      </c>
      <c r="P18" s="6">
        <v>0</v>
      </c>
      <c r="Q18" s="6">
        <v>3</v>
      </c>
      <c r="R18" s="6">
        <v>149</v>
      </c>
      <c r="S18" s="6">
        <v>152</v>
      </c>
      <c r="T18" s="6">
        <v>25</v>
      </c>
      <c r="U18" s="6">
        <v>16.45</v>
      </c>
      <c r="V18" s="6">
        <v>20</v>
      </c>
      <c r="W18" s="6">
        <v>86</v>
      </c>
      <c r="X18" s="6">
        <v>1.29</v>
      </c>
      <c r="Y18" s="6">
        <v>0.42</v>
      </c>
      <c r="Z18" s="7">
        <v>16</v>
      </c>
    </row>
    <row r="19" spans="1:26" x14ac:dyDescent="0.25">
      <c r="A19" s="5">
        <v>43879</v>
      </c>
      <c r="B19" s="5" t="s">
        <v>27</v>
      </c>
      <c r="C19" s="6">
        <v>8</v>
      </c>
      <c r="D19" s="6">
        <v>8</v>
      </c>
      <c r="E19" s="6">
        <v>295</v>
      </c>
      <c r="F19" s="6">
        <v>1592</v>
      </c>
      <c r="G19" s="6">
        <v>560</v>
      </c>
      <c r="H19" s="6">
        <v>488</v>
      </c>
      <c r="I19" s="6">
        <v>544</v>
      </c>
      <c r="J19" s="9" t="s">
        <v>154</v>
      </c>
      <c r="K19" s="10" t="s">
        <v>155</v>
      </c>
      <c r="L19" s="9" t="s">
        <v>94</v>
      </c>
      <c r="M19" s="6">
        <v>25</v>
      </c>
      <c r="N19" s="6">
        <v>5.32</v>
      </c>
      <c r="O19" s="6">
        <v>1.25</v>
      </c>
      <c r="P19" s="6">
        <v>166</v>
      </c>
      <c r="Q19" s="6">
        <v>156</v>
      </c>
      <c r="R19" s="6">
        <v>204</v>
      </c>
      <c r="S19" s="6">
        <v>526</v>
      </c>
      <c r="T19" s="6">
        <v>165</v>
      </c>
      <c r="U19" s="6">
        <v>31.37</v>
      </c>
      <c r="V19" s="6">
        <v>27</v>
      </c>
      <c r="W19" s="6">
        <v>86</v>
      </c>
      <c r="X19" s="6">
        <v>1.28</v>
      </c>
      <c r="Y19" s="6">
        <v>0.38</v>
      </c>
      <c r="Z19" s="7">
        <v>14</v>
      </c>
    </row>
    <row r="20" spans="1:26" x14ac:dyDescent="0.25">
      <c r="A20" s="5">
        <v>43880</v>
      </c>
      <c r="B20" s="5" t="s">
        <v>28</v>
      </c>
      <c r="C20" s="6">
        <v>8</v>
      </c>
      <c r="D20" s="6">
        <v>8</v>
      </c>
      <c r="E20" s="6">
        <v>299</v>
      </c>
      <c r="F20" s="6">
        <v>1587</v>
      </c>
      <c r="G20" s="6">
        <v>598</v>
      </c>
      <c r="H20" s="6">
        <v>474</v>
      </c>
      <c r="I20" s="6">
        <v>515</v>
      </c>
      <c r="J20" s="10" t="s">
        <v>156</v>
      </c>
      <c r="K20" s="10" t="s">
        <v>110</v>
      </c>
      <c r="L20" s="9" t="s">
        <v>157</v>
      </c>
      <c r="M20" s="6">
        <v>18</v>
      </c>
      <c r="N20" s="6">
        <v>10.26</v>
      </c>
      <c r="O20" s="6">
        <v>1.52</v>
      </c>
      <c r="P20" s="6">
        <v>185</v>
      </c>
      <c r="Q20" s="6">
        <v>164</v>
      </c>
      <c r="R20" s="6">
        <v>204</v>
      </c>
      <c r="S20" s="6">
        <v>553</v>
      </c>
      <c r="T20" s="6">
        <v>260</v>
      </c>
      <c r="U20" s="6">
        <v>47.02</v>
      </c>
      <c r="V20" s="6">
        <v>31</v>
      </c>
      <c r="W20" s="6">
        <v>77</v>
      </c>
      <c r="X20" s="6">
        <v>1.34</v>
      </c>
      <c r="Y20" s="6">
        <v>0.52</v>
      </c>
      <c r="Z20" s="7">
        <v>21</v>
      </c>
    </row>
    <row r="21" spans="1:26" x14ac:dyDescent="0.25">
      <c r="A21" s="5">
        <v>43881</v>
      </c>
      <c r="B21" s="5" t="s">
        <v>29</v>
      </c>
      <c r="C21" s="6">
        <v>8</v>
      </c>
      <c r="D21" s="6">
        <v>8</v>
      </c>
      <c r="E21" s="6" t="s">
        <v>55</v>
      </c>
      <c r="F21" s="6">
        <v>1681</v>
      </c>
      <c r="G21" s="6">
        <v>647</v>
      </c>
      <c r="H21" s="6">
        <v>512</v>
      </c>
      <c r="I21" s="6">
        <v>522</v>
      </c>
      <c r="J21" s="10" t="s">
        <v>123</v>
      </c>
      <c r="K21" s="9" t="s">
        <v>120</v>
      </c>
      <c r="L21" s="9" t="s">
        <v>158</v>
      </c>
      <c r="M21" s="6">
        <v>22</v>
      </c>
      <c r="N21" s="6">
        <v>6.27</v>
      </c>
      <c r="O21" s="6">
        <v>1.3</v>
      </c>
      <c r="P21" s="6">
        <v>191</v>
      </c>
      <c r="Q21" s="6">
        <v>164</v>
      </c>
      <c r="R21" s="6">
        <v>196</v>
      </c>
      <c r="S21" s="6">
        <v>551</v>
      </c>
      <c r="T21" s="6">
        <v>218</v>
      </c>
      <c r="U21" s="6">
        <v>39.56</v>
      </c>
      <c r="V21" s="6">
        <v>28</v>
      </c>
      <c r="W21" s="6">
        <v>80</v>
      </c>
      <c r="X21" s="6">
        <v>1.29</v>
      </c>
      <c r="Y21" s="6">
        <v>0.49</v>
      </c>
      <c r="Z21" s="7">
        <v>18</v>
      </c>
    </row>
    <row r="22" spans="1:26" x14ac:dyDescent="0.25">
      <c r="A22" s="5">
        <v>43882</v>
      </c>
      <c r="B22" s="5" t="s">
        <v>30</v>
      </c>
      <c r="C22" s="6">
        <v>7</v>
      </c>
      <c r="D22" s="6">
        <v>8</v>
      </c>
      <c r="E22" s="6" t="s">
        <v>55</v>
      </c>
      <c r="F22" s="6">
        <v>1494</v>
      </c>
      <c r="G22" s="6">
        <v>572</v>
      </c>
      <c r="H22" s="6">
        <v>453</v>
      </c>
      <c r="I22" s="6">
        <v>469</v>
      </c>
      <c r="J22" s="10" t="s">
        <v>159</v>
      </c>
      <c r="K22" s="9" t="s">
        <v>160</v>
      </c>
      <c r="L22" s="9" t="s">
        <v>161</v>
      </c>
      <c r="M22" s="6">
        <v>16</v>
      </c>
      <c r="N22" s="6">
        <v>8.26</v>
      </c>
      <c r="O22" s="6">
        <v>2.1</v>
      </c>
      <c r="P22" s="6">
        <v>180</v>
      </c>
      <c r="Q22" s="6">
        <v>163</v>
      </c>
      <c r="R22" s="6">
        <v>196</v>
      </c>
      <c r="S22" s="6">
        <v>539</v>
      </c>
      <c r="T22" s="6">
        <v>187</v>
      </c>
      <c r="U22" s="6">
        <v>34.69</v>
      </c>
      <c r="V22" s="6">
        <v>27</v>
      </c>
      <c r="W22" s="6">
        <v>83</v>
      </c>
      <c r="X22" s="6">
        <v>1.35</v>
      </c>
      <c r="Y22" s="6">
        <v>0.45</v>
      </c>
      <c r="Z22" s="7">
        <v>19</v>
      </c>
    </row>
    <row r="23" spans="1:26" ht="18.75" customHeight="1" x14ac:dyDescent="0.25">
      <c r="A23" s="5">
        <v>43883</v>
      </c>
      <c r="B23" s="5" t="s">
        <v>31</v>
      </c>
      <c r="C23" s="6">
        <v>8</v>
      </c>
      <c r="D23" s="6">
        <v>8</v>
      </c>
      <c r="E23" s="6">
        <v>291</v>
      </c>
      <c r="F23" s="6">
        <v>1537</v>
      </c>
      <c r="G23" s="6">
        <v>525</v>
      </c>
      <c r="H23" s="6">
        <v>451</v>
      </c>
      <c r="I23" s="6">
        <v>551</v>
      </c>
      <c r="J23" s="10" t="s">
        <v>38</v>
      </c>
      <c r="K23" s="14" t="s">
        <v>162</v>
      </c>
      <c r="L23" s="9" t="s">
        <v>163</v>
      </c>
      <c r="M23" s="6">
        <v>14</v>
      </c>
      <c r="N23" s="6">
        <v>7.2</v>
      </c>
      <c r="O23" s="6">
        <v>1.29</v>
      </c>
      <c r="P23" s="6">
        <v>177</v>
      </c>
      <c r="Q23" s="6">
        <v>162</v>
      </c>
      <c r="R23" s="6">
        <v>196</v>
      </c>
      <c r="S23" s="6">
        <v>535</v>
      </c>
      <c r="T23" s="6">
        <v>183</v>
      </c>
      <c r="U23" s="6">
        <v>34.21</v>
      </c>
      <c r="V23" s="6">
        <v>27</v>
      </c>
      <c r="W23" s="6">
        <v>89</v>
      </c>
      <c r="X23" s="6">
        <v>1.26</v>
      </c>
      <c r="Y23" s="6">
        <v>0.28999999999999998</v>
      </c>
      <c r="Z23" s="7">
        <v>14</v>
      </c>
    </row>
    <row r="24" spans="1:26" x14ac:dyDescent="0.25">
      <c r="A24" s="5">
        <v>43884</v>
      </c>
      <c r="B24" s="5" t="s">
        <v>25</v>
      </c>
      <c r="C24" s="6">
        <v>7</v>
      </c>
      <c r="D24" s="6">
        <v>8</v>
      </c>
      <c r="E24" s="6">
        <v>297</v>
      </c>
      <c r="F24" s="6">
        <v>1658</v>
      </c>
      <c r="G24" s="6">
        <v>622</v>
      </c>
      <c r="H24" s="6">
        <v>542</v>
      </c>
      <c r="I24" s="6">
        <v>494</v>
      </c>
      <c r="J24" s="10" t="s">
        <v>164</v>
      </c>
      <c r="K24" s="10" t="s">
        <v>165</v>
      </c>
      <c r="L24" s="9" t="s">
        <v>166</v>
      </c>
      <c r="M24" s="6">
        <v>42</v>
      </c>
      <c r="N24" s="6">
        <v>9.06</v>
      </c>
      <c r="O24" s="6"/>
      <c r="P24" s="6">
        <v>195</v>
      </c>
      <c r="Q24" s="6">
        <v>171</v>
      </c>
      <c r="R24" s="6">
        <v>182</v>
      </c>
      <c r="S24" s="6">
        <v>548</v>
      </c>
      <c r="T24" s="6">
        <v>172</v>
      </c>
      <c r="U24" s="13">
        <v>33.33</v>
      </c>
      <c r="V24" s="6">
        <v>27</v>
      </c>
      <c r="W24" s="6">
        <v>63</v>
      </c>
      <c r="X24" s="6">
        <v>1.37</v>
      </c>
      <c r="Y24" s="6">
        <v>2.0499999999999998</v>
      </c>
      <c r="Z24" s="7">
        <v>30</v>
      </c>
    </row>
    <row r="25" spans="1:26" x14ac:dyDescent="0.25">
      <c r="A25" s="5">
        <v>43885</v>
      </c>
      <c r="B25" s="5" t="s">
        <v>26</v>
      </c>
      <c r="C25" s="6">
        <v>8</v>
      </c>
      <c r="D25" s="6">
        <v>9</v>
      </c>
      <c r="E25" s="6" t="s">
        <v>55</v>
      </c>
      <c r="F25" s="6">
        <v>1687</v>
      </c>
      <c r="G25" s="6">
        <v>582</v>
      </c>
      <c r="H25" s="6">
        <v>534</v>
      </c>
      <c r="I25" s="6">
        <v>571</v>
      </c>
      <c r="J25" s="10" t="s">
        <v>164</v>
      </c>
      <c r="K25" s="10" t="s">
        <v>120</v>
      </c>
      <c r="L25" s="6" t="s">
        <v>167</v>
      </c>
      <c r="M25" s="6">
        <v>64</v>
      </c>
      <c r="N25" s="6">
        <v>14.27</v>
      </c>
      <c r="O25" s="6">
        <v>2.38</v>
      </c>
      <c r="P25" s="6">
        <v>158</v>
      </c>
      <c r="Q25" s="6">
        <v>147</v>
      </c>
      <c r="R25" s="6">
        <v>186</v>
      </c>
      <c r="S25" s="6">
        <v>491</v>
      </c>
      <c r="T25" s="6">
        <v>111</v>
      </c>
      <c r="U25" s="6">
        <v>22.61</v>
      </c>
      <c r="V25" s="6">
        <v>24</v>
      </c>
      <c r="W25" s="6">
        <v>62</v>
      </c>
      <c r="X25" s="6">
        <v>1.37</v>
      </c>
      <c r="Y25" s="6">
        <v>2.2200000000000002</v>
      </c>
      <c r="Z25" s="7">
        <v>39</v>
      </c>
    </row>
    <row r="26" spans="1:26" x14ac:dyDescent="0.25">
      <c r="A26" s="5">
        <v>43886</v>
      </c>
      <c r="B26" s="5" t="s">
        <v>27</v>
      </c>
      <c r="C26" s="6">
        <v>8</v>
      </c>
      <c r="D26" s="6">
        <v>8</v>
      </c>
      <c r="E26" s="6" t="s">
        <v>55</v>
      </c>
      <c r="F26" s="6">
        <v>1739</v>
      </c>
      <c r="G26" s="6">
        <v>658</v>
      </c>
      <c r="H26" s="6">
        <v>543</v>
      </c>
      <c r="I26" s="6">
        <v>538</v>
      </c>
      <c r="J26" s="10" t="s">
        <v>168</v>
      </c>
      <c r="K26" s="6" t="s">
        <v>169</v>
      </c>
      <c r="L26" s="6" t="s">
        <v>125</v>
      </c>
      <c r="M26" s="6">
        <v>35</v>
      </c>
      <c r="N26" s="6">
        <v>8.06</v>
      </c>
      <c r="O26" s="6">
        <v>1.45</v>
      </c>
      <c r="P26" s="6">
        <v>173</v>
      </c>
      <c r="Q26" s="6">
        <v>153</v>
      </c>
      <c r="R26" s="6">
        <v>186</v>
      </c>
      <c r="S26" s="6">
        <v>512</v>
      </c>
      <c r="T26" s="6">
        <v>123</v>
      </c>
      <c r="U26" s="6">
        <v>24.02</v>
      </c>
      <c r="V26" s="6">
        <v>25</v>
      </c>
      <c r="W26" s="6">
        <v>70</v>
      </c>
      <c r="X26" s="6">
        <v>1.34</v>
      </c>
      <c r="Y26" s="6">
        <v>1.19</v>
      </c>
      <c r="Z26" s="7">
        <v>32</v>
      </c>
    </row>
    <row r="27" spans="1:26" x14ac:dyDescent="0.25">
      <c r="A27" s="5">
        <v>43887</v>
      </c>
      <c r="B27" s="5" t="s">
        <v>28</v>
      </c>
      <c r="C27" s="6">
        <v>9</v>
      </c>
      <c r="D27" s="6">
        <v>8</v>
      </c>
      <c r="E27" s="6" t="s">
        <v>55</v>
      </c>
      <c r="F27" s="6">
        <v>1663</v>
      </c>
      <c r="G27" s="6">
        <v>628</v>
      </c>
      <c r="H27" s="6">
        <v>506</v>
      </c>
      <c r="I27" s="6">
        <v>529</v>
      </c>
      <c r="J27" s="9" t="s">
        <v>170</v>
      </c>
      <c r="K27" s="10" t="s">
        <v>171</v>
      </c>
      <c r="L27" s="6" t="s">
        <v>172</v>
      </c>
      <c r="M27" s="6">
        <v>24</v>
      </c>
      <c r="N27" s="6">
        <v>6.06</v>
      </c>
      <c r="O27" s="6">
        <v>1.33</v>
      </c>
      <c r="P27" s="6">
        <v>145</v>
      </c>
      <c r="Q27" s="6">
        <v>142</v>
      </c>
      <c r="R27" s="6">
        <v>174</v>
      </c>
      <c r="S27" s="6">
        <v>461</v>
      </c>
      <c r="T27" s="6">
        <v>215</v>
      </c>
      <c r="U27" s="6">
        <v>46.64</v>
      </c>
      <c r="V27" s="6">
        <v>30</v>
      </c>
      <c r="W27" s="6">
        <v>76</v>
      </c>
      <c r="X27" s="6">
        <v>1.31</v>
      </c>
      <c r="Y27" s="6">
        <v>0.53</v>
      </c>
      <c r="Z27" s="7">
        <v>22</v>
      </c>
    </row>
    <row r="28" spans="1:26" x14ac:dyDescent="0.25">
      <c r="A28" s="5">
        <v>43888</v>
      </c>
      <c r="B28" s="5" t="s">
        <v>29</v>
      </c>
      <c r="C28" s="6">
        <v>8</v>
      </c>
      <c r="D28" s="6">
        <v>8</v>
      </c>
      <c r="E28" s="6">
        <v>270</v>
      </c>
      <c r="F28" s="6">
        <v>1688</v>
      </c>
      <c r="G28" s="6">
        <v>633</v>
      </c>
      <c r="H28" s="6">
        <v>516</v>
      </c>
      <c r="I28" s="6">
        <v>539</v>
      </c>
      <c r="J28" s="9" t="s">
        <v>173</v>
      </c>
      <c r="K28" s="9" t="s">
        <v>174</v>
      </c>
      <c r="L28" s="6" t="s">
        <v>175</v>
      </c>
      <c r="M28" s="6">
        <v>17</v>
      </c>
      <c r="N28" s="6">
        <v>8.16</v>
      </c>
      <c r="O28" s="6">
        <v>1.29</v>
      </c>
      <c r="P28" s="6">
        <v>173</v>
      </c>
      <c r="Q28" s="6">
        <v>164</v>
      </c>
      <c r="R28" s="6">
        <v>192</v>
      </c>
      <c r="S28" s="6">
        <v>529</v>
      </c>
      <c r="T28" s="6">
        <v>135</v>
      </c>
      <c r="U28" s="6">
        <v>25.52</v>
      </c>
      <c r="V28" s="6">
        <v>24</v>
      </c>
      <c r="W28" s="6">
        <v>74</v>
      </c>
      <c r="X28" s="6">
        <v>1.37</v>
      </c>
      <c r="Y28" s="6">
        <v>0.55000000000000004</v>
      </c>
      <c r="Z28" s="7">
        <v>25</v>
      </c>
    </row>
    <row r="29" spans="1:26" ht="16.5" thickBot="1" x14ac:dyDescent="0.3">
      <c r="A29" s="5">
        <v>43889</v>
      </c>
      <c r="B29" s="5" t="s">
        <v>30</v>
      </c>
      <c r="C29" s="6">
        <v>8</v>
      </c>
      <c r="D29" s="6">
        <v>8</v>
      </c>
      <c r="E29" s="6">
        <v>279</v>
      </c>
      <c r="F29" s="6">
        <v>1618</v>
      </c>
      <c r="G29" s="6">
        <v>580</v>
      </c>
      <c r="H29" s="6">
        <v>507</v>
      </c>
      <c r="I29" s="6">
        <v>528</v>
      </c>
      <c r="J29" s="6" t="s">
        <v>83</v>
      </c>
      <c r="K29" s="10" t="s">
        <v>176</v>
      </c>
      <c r="L29" s="6" t="s">
        <v>177</v>
      </c>
      <c r="M29" s="6">
        <v>22</v>
      </c>
      <c r="N29" s="6">
        <v>4.41</v>
      </c>
      <c r="O29" s="6">
        <v>1.27</v>
      </c>
      <c r="P29" s="6">
        <v>158</v>
      </c>
      <c r="Q29" s="6">
        <v>172</v>
      </c>
      <c r="R29" s="6">
        <v>187</v>
      </c>
      <c r="S29" s="6">
        <v>517</v>
      </c>
      <c r="T29" s="6">
        <v>112</v>
      </c>
      <c r="U29" s="6">
        <v>21.66</v>
      </c>
      <c r="V29" s="6">
        <v>24</v>
      </c>
      <c r="W29" s="6">
        <v>80</v>
      </c>
      <c r="X29" s="6">
        <v>1.37</v>
      </c>
      <c r="Y29" s="6">
        <v>0.43</v>
      </c>
      <c r="Z29" s="7">
        <v>15</v>
      </c>
    </row>
    <row r="30" spans="1:26" ht="16.5" thickBot="1" x14ac:dyDescent="0.3">
      <c r="A30" s="20" t="s">
        <v>33</v>
      </c>
      <c r="B30" s="17">
        <f>-B31</f>
        <v>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>
        <f>AVERAGE(P2:P29)</f>
        <v>162</v>
      </c>
      <c r="Q30" s="18"/>
      <c r="R30" s="18"/>
      <c r="S30" s="18"/>
      <c r="T30" s="18"/>
      <c r="U30" s="18">
        <f>AVERAGE(U2:U29)</f>
        <v>28.576428571428576</v>
      </c>
      <c r="V30" s="18"/>
      <c r="W30" s="18">
        <f>AVERAGE(W2:W29)</f>
        <v>76.540714285714287</v>
      </c>
      <c r="X30" s="18"/>
      <c r="Y30" s="18"/>
      <c r="Z30" s="19"/>
    </row>
    <row r="31" spans="1:26" x14ac:dyDescent="0.25">
      <c r="A31" s="36"/>
      <c r="B31" s="35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3"/>
    </row>
    <row r="32" spans="1:26" x14ac:dyDescent="0.25">
      <c r="A32" s="32"/>
      <c r="B32" s="3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7"/>
    </row>
    <row r="33" spans="1:26" x14ac:dyDescent="0.25">
      <c r="A33" s="32"/>
      <c r="B33" s="30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7"/>
    </row>
    <row r="34" spans="1:26" ht="31.5" x14ac:dyDescent="0.25">
      <c r="A34" s="31" t="s">
        <v>34</v>
      </c>
      <c r="B34" s="30"/>
      <c r="C34" s="11">
        <f t="shared" ref="C34:M34" si="0">SUM(C2:C29)/31</f>
        <v>7.064516129032258</v>
      </c>
      <c r="D34" s="11">
        <f t="shared" si="0"/>
        <v>7.225806451612903</v>
      </c>
      <c r="E34" s="11">
        <f t="shared" si="0"/>
        <v>163.64516129032259</v>
      </c>
      <c r="F34" s="11">
        <f t="shared" si="0"/>
        <v>1439.2903225806451</v>
      </c>
      <c r="G34" s="11">
        <f t="shared" si="0"/>
        <v>522.77419354838707</v>
      </c>
      <c r="H34" s="11">
        <f t="shared" si="0"/>
        <v>448.32258064516128</v>
      </c>
      <c r="I34" s="11">
        <f t="shared" si="0"/>
        <v>467.83870967741933</v>
      </c>
      <c r="J34" s="11">
        <f t="shared" si="0"/>
        <v>1.1612903225806452</v>
      </c>
      <c r="K34" s="11">
        <f t="shared" si="0"/>
        <v>0.74193548387096775</v>
      </c>
      <c r="L34" s="11">
        <f t="shared" si="0"/>
        <v>2.3870967741935485</v>
      </c>
      <c r="M34" s="11">
        <f t="shared" si="0"/>
        <v>25.032258064516128</v>
      </c>
      <c r="N34" s="11">
        <f>SUM(N2:N30)/31</f>
        <v>7.5116129032258057</v>
      </c>
      <c r="O34" s="11">
        <f t="shared" ref="O34:V34" si="1">SUM(O2:O29)/31</f>
        <v>1.4041935483870971</v>
      </c>
      <c r="P34" s="11">
        <f t="shared" si="1"/>
        <v>146.32258064516128</v>
      </c>
      <c r="Q34" s="11">
        <f t="shared" si="1"/>
        <v>139.32258064516128</v>
      </c>
      <c r="R34" s="11">
        <f t="shared" si="1"/>
        <v>169.03225806451613</v>
      </c>
      <c r="S34" s="11">
        <f t="shared" si="1"/>
        <v>454.67741935483872</v>
      </c>
      <c r="T34" s="11">
        <f t="shared" si="1"/>
        <v>131.12903225806451</v>
      </c>
      <c r="U34" s="11">
        <f t="shared" si="1"/>
        <v>25.810967741935489</v>
      </c>
      <c r="V34" s="11">
        <f t="shared" si="1"/>
        <v>22.64516129032258</v>
      </c>
      <c r="W34" s="11"/>
      <c r="X34" s="11"/>
      <c r="Y34" s="11"/>
      <c r="Z34" s="27"/>
    </row>
    <row r="35" spans="1:26" x14ac:dyDescent="0.25">
      <c r="A35" s="30"/>
      <c r="B35" s="3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27"/>
    </row>
    <row r="36" spans="1:26" x14ac:dyDescent="0.25">
      <c r="A36" s="30"/>
      <c r="B36" s="3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27"/>
    </row>
    <row r="37" spans="1:26" x14ac:dyDescent="0.25">
      <c r="A37" s="30"/>
      <c r="B37" s="3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29"/>
      <c r="B50" s="29"/>
      <c r="C50" s="25"/>
      <c r="D50" s="25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25"/>
      <c r="Q50" s="25"/>
      <c r="R50" s="25"/>
      <c r="S50" s="25"/>
      <c r="T50" s="25"/>
      <c r="U50" s="25"/>
      <c r="V50" s="25"/>
      <c r="W50" s="11"/>
      <c r="X50" s="11"/>
      <c r="Y50" s="11"/>
      <c r="Z50" s="27"/>
    </row>
    <row r="51" spans="1:26" x14ac:dyDescent="0.25">
      <c r="E51" s="11"/>
      <c r="F51" s="11"/>
      <c r="G51" s="11"/>
      <c r="H51" s="11"/>
      <c r="I51" s="11"/>
      <c r="J51" s="11"/>
      <c r="K51" s="11"/>
      <c r="L51" s="11"/>
      <c r="M51" s="28"/>
      <c r="N51" s="28"/>
      <c r="O51" s="28"/>
      <c r="W51" s="11"/>
      <c r="X51" s="11"/>
      <c r="Y51" s="11"/>
      <c r="Z51" s="27"/>
    </row>
    <row r="52" spans="1:26" x14ac:dyDescent="0.25">
      <c r="E52" s="11"/>
      <c r="F52" s="11"/>
      <c r="G52" s="11"/>
      <c r="H52" s="11"/>
      <c r="I52" s="11"/>
      <c r="J52" s="11"/>
      <c r="K52" s="11"/>
      <c r="L52" s="11"/>
      <c r="M52" s="28"/>
      <c r="N52" s="28"/>
      <c r="O52" s="28"/>
      <c r="W52" s="11"/>
      <c r="X52" s="11"/>
      <c r="Y52" s="11"/>
      <c r="Z52" s="27"/>
    </row>
    <row r="53" spans="1:26" x14ac:dyDescent="0.25">
      <c r="E53" s="11"/>
      <c r="F53" s="11"/>
      <c r="G53" s="11"/>
      <c r="H53" s="11"/>
      <c r="I53" s="11"/>
      <c r="J53" s="11"/>
      <c r="K53" s="11"/>
      <c r="L53" s="11"/>
      <c r="M53" s="28"/>
      <c r="N53" s="28"/>
      <c r="O53" s="28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25"/>
      <c r="F57" s="25"/>
      <c r="G57" s="25"/>
      <c r="H57" s="25"/>
      <c r="I57" s="25"/>
      <c r="J57" s="25"/>
      <c r="K57" s="25"/>
      <c r="L57" s="25"/>
      <c r="M57" s="26"/>
      <c r="N57" s="26"/>
      <c r="O57" s="26"/>
      <c r="W57" s="25"/>
      <c r="X57" s="25"/>
      <c r="Y57" s="25"/>
      <c r="Z57" s="24"/>
    </row>
    <row r="1048573" spans="7:26" s="23" customFormat="1" x14ac:dyDescent="0.25">
      <c r="G1048573" s="23">
        <f>AVERAGE(G2:G1048572)</f>
        <v>576.85428253615123</v>
      </c>
      <c r="Z1048573" s="22"/>
    </row>
  </sheetData>
  <pageMargins left="0.25" right="0.25" top="0.75" bottom="0.75" header="0.3" footer="0.3"/>
  <pageSetup scale="46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B8CF9-3FA6-486E-9A63-297720E0D6DE}">
  <sheetPr>
    <pageSetUpPr fitToPage="1"/>
  </sheetPr>
  <dimension ref="A1:Z1048576"/>
  <sheetViews>
    <sheetView zoomScale="70" zoomScaleNormal="70" workbookViewId="0">
      <selection activeCell="P2" sqref="P2:P3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4" t="s">
        <v>23</v>
      </c>
      <c r="Z1" s="4" t="s">
        <v>24</v>
      </c>
    </row>
    <row r="2" spans="1:26" x14ac:dyDescent="0.25">
      <c r="A2" s="5">
        <v>44256</v>
      </c>
      <c r="B2" s="5" t="str">
        <f>TEXT(A2,"dddd")</f>
        <v>Monday</v>
      </c>
      <c r="C2" s="6">
        <v>9</v>
      </c>
      <c r="D2" s="6">
        <v>8</v>
      </c>
      <c r="E2" s="6" t="s">
        <v>55</v>
      </c>
      <c r="F2" s="6">
        <v>1596</v>
      </c>
      <c r="G2" s="6">
        <v>559</v>
      </c>
      <c r="H2" s="6">
        <v>509</v>
      </c>
      <c r="I2" s="6">
        <v>528</v>
      </c>
      <c r="J2" s="6" t="s">
        <v>74</v>
      </c>
      <c r="K2" s="6" t="s">
        <v>87</v>
      </c>
      <c r="L2" s="6" t="s">
        <v>112</v>
      </c>
      <c r="M2" s="6">
        <v>31</v>
      </c>
      <c r="N2" s="6">
        <v>8.2200000000000006</v>
      </c>
      <c r="O2" s="6">
        <v>2.0099999999999998</v>
      </c>
      <c r="P2" s="6">
        <v>142</v>
      </c>
      <c r="Q2" s="6">
        <v>159</v>
      </c>
      <c r="R2" s="6">
        <v>184</v>
      </c>
      <c r="S2" s="6">
        <v>485</v>
      </c>
      <c r="T2" s="6">
        <v>188</v>
      </c>
      <c r="U2" s="6">
        <v>38.76</v>
      </c>
      <c r="V2" s="6">
        <v>28</v>
      </c>
      <c r="W2" s="6">
        <v>68</v>
      </c>
      <c r="X2" s="6">
        <v>1.37</v>
      </c>
      <c r="Y2" s="6">
        <v>1.27</v>
      </c>
      <c r="Z2" s="7">
        <v>24</v>
      </c>
    </row>
    <row r="3" spans="1:26" x14ac:dyDescent="0.25">
      <c r="A3" s="5">
        <v>44257</v>
      </c>
      <c r="B3" s="5" t="str">
        <f t="shared" ref="B3:B32" si="0">TEXT(A3,"dddd")</f>
        <v>Tuesday</v>
      </c>
      <c r="C3" s="6">
        <v>9</v>
      </c>
      <c r="D3" s="6">
        <v>8</v>
      </c>
      <c r="E3" s="6" t="s">
        <v>55</v>
      </c>
      <c r="F3" s="6">
        <v>1603</v>
      </c>
      <c r="G3" s="6">
        <v>596</v>
      </c>
      <c r="H3" s="6">
        <v>471</v>
      </c>
      <c r="I3" s="6">
        <v>536</v>
      </c>
      <c r="J3" s="6" t="s">
        <v>159</v>
      </c>
      <c r="K3" s="6" t="s">
        <v>178</v>
      </c>
      <c r="L3" s="6" t="s">
        <v>179</v>
      </c>
      <c r="M3" s="6">
        <v>29</v>
      </c>
      <c r="N3" s="6">
        <v>6.17</v>
      </c>
      <c r="O3" s="6">
        <v>1.38</v>
      </c>
      <c r="P3" s="6">
        <v>158</v>
      </c>
      <c r="Q3" s="6">
        <v>139</v>
      </c>
      <c r="R3" s="6">
        <v>177</v>
      </c>
      <c r="S3" s="6">
        <v>474</v>
      </c>
      <c r="T3" s="6">
        <v>114</v>
      </c>
      <c r="U3" s="6">
        <v>24.05</v>
      </c>
      <c r="V3" s="6">
        <v>24</v>
      </c>
      <c r="W3" s="6">
        <v>82</v>
      </c>
      <c r="X3" s="6">
        <v>1.31</v>
      </c>
      <c r="Y3" s="6">
        <v>0.49</v>
      </c>
      <c r="Z3" s="7">
        <v>17</v>
      </c>
    </row>
    <row r="4" spans="1:26" x14ac:dyDescent="0.25">
      <c r="A4" s="5">
        <v>44258</v>
      </c>
      <c r="B4" s="5" t="str">
        <f t="shared" si="0"/>
        <v>Wednesday</v>
      </c>
      <c r="C4" s="6">
        <v>8</v>
      </c>
      <c r="D4" s="6">
        <v>8</v>
      </c>
      <c r="E4" s="6">
        <v>291</v>
      </c>
      <c r="F4" s="6">
        <v>1649</v>
      </c>
      <c r="G4" s="6">
        <v>618</v>
      </c>
      <c r="H4" s="6">
        <v>489</v>
      </c>
      <c r="I4" s="6">
        <v>542</v>
      </c>
      <c r="J4" s="6" t="s">
        <v>103</v>
      </c>
      <c r="K4" s="8" t="s">
        <v>180</v>
      </c>
      <c r="L4" s="6" t="s">
        <v>181</v>
      </c>
      <c r="M4" s="6">
        <v>34</v>
      </c>
      <c r="N4" s="6">
        <v>7.47</v>
      </c>
      <c r="O4" s="6">
        <v>1.55</v>
      </c>
      <c r="P4" s="6">
        <v>164</v>
      </c>
      <c r="Q4" s="6">
        <v>155</v>
      </c>
      <c r="R4" s="6">
        <v>193</v>
      </c>
      <c r="S4" s="6">
        <v>512</v>
      </c>
      <c r="T4" s="6">
        <v>169</v>
      </c>
      <c r="U4" s="6">
        <v>33.01</v>
      </c>
      <c r="V4" s="6">
        <v>27</v>
      </c>
      <c r="W4" s="6">
        <v>77</v>
      </c>
      <c r="X4" s="6">
        <v>1.27</v>
      </c>
      <c r="Y4" s="6">
        <v>1.03</v>
      </c>
      <c r="Z4" s="7">
        <v>19</v>
      </c>
    </row>
    <row r="5" spans="1:26" x14ac:dyDescent="0.25">
      <c r="A5" s="5">
        <v>44259</v>
      </c>
      <c r="B5" s="5" t="str">
        <f t="shared" si="0"/>
        <v>Thursday</v>
      </c>
      <c r="C5" s="6">
        <v>8</v>
      </c>
      <c r="D5" s="6">
        <v>8</v>
      </c>
      <c r="E5" s="6" t="s">
        <v>55</v>
      </c>
      <c r="F5" s="6">
        <v>1642</v>
      </c>
      <c r="G5" s="6">
        <v>622</v>
      </c>
      <c r="H5" s="6">
        <v>498</v>
      </c>
      <c r="I5" s="6">
        <v>522</v>
      </c>
      <c r="J5" s="6" t="s">
        <v>126</v>
      </c>
      <c r="K5" s="6" t="s">
        <v>182</v>
      </c>
      <c r="L5" s="6" t="s">
        <v>149</v>
      </c>
      <c r="M5" s="6">
        <v>17</v>
      </c>
      <c r="N5" s="6">
        <v>5.45</v>
      </c>
      <c r="O5" s="6">
        <v>0.5</v>
      </c>
      <c r="P5" s="6">
        <v>159</v>
      </c>
      <c r="Q5" s="6">
        <v>108</v>
      </c>
      <c r="R5" s="6">
        <v>151</v>
      </c>
      <c r="S5" s="6">
        <v>418</v>
      </c>
      <c r="T5" s="6">
        <v>0.54</v>
      </c>
      <c r="U5" s="6">
        <v>33.01</v>
      </c>
      <c r="V5" s="6">
        <v>26</v>
      </c>
      <c r="W5" s="6">
        <v>89</v>
      </c>
      <c r="X5" s="6">
        <v>1.31</v>
      </c>
      <c r="Y5" s="6">
        <v>0.32</v>
      </c>
      <c r="Z5" s="7">
        <v>16</v>
      </c>
    </row>
    <row r="6" spans="1:26" x14ac:dyDescent="0.25">
      <c r="A6" s="5">
        <v>44260</v>
      </c>
      <c r="B6" s="5" t="str">
        <f t="shared" si="0"/>
        <v>Friday</v>
      </c>
      <c r="C6" s="6">
        <v>8</v>
      </c>
      <c r="D6" s="6">
        <v>8</v>
      </c>
      <c r="E6" s="6" t="s">
        <v>55</v>
      </c>
      <c r="F6" s="6">
        <v>1595</v>
      </c>
      <c r="G6" s="6">
        <v>598</v>
      </c>
      <c r="H6" s="6">
        <v>486</v>
      </c>
      <c r="I6" s="6">
        <v>511</v>
      </c>
      <c r="J6" s="6" t="s">
        <v>123</v>
      </c>
      <c r="K6" s="6" t="s">
        <v>183</v>
      </c>
      <c r="L6" s="6" t="s">
        <v>172</v>
      </c>
      <c r="M6" s="6">
        <v>24</v>
      </c>
      <c r="N6" s="6">
        <v>8.27</v>
      </c>
      <c r="O6" s="6">
        <v>1.41</v>
      </c>
      <c r="P6" s="6">
        <v>137</v>
      </c>
      <c r="Q6" s="6">
        <v>125</v>
      </c>
      <c r="R6" s="6">
        <v>98</v>
      </c>
      <c r="S6" s="6">
        <v>360</v>
      </c>
      <c r="T6" s="6">
        <v>132</v>
      </c>
      <c r="U6" s="6">
        <v>36.67</v>
      </c>
      <c r="V6" s="6">
        <v>27</v>
      </c>
      <c r="W6" s="6">
        <v>81</v>
      </c>
      <c r="X6" s="6">
        <v>1.34</v>
      </c>
      <c r="Y6" s="6">
        <v>0.51</v>
      </c>
      <c r="Z6" s="7">
        <v>18</v>
      </c>
    </row>
    <row r="7" spans="1:26" x14ac:dyDescent="0.25">
      <c r="A7" s="5">
        <v>44261</v>
      </c>
      <c r="B7" s="5" t="str">
        <f t="shared" si="0"/>
        <v>Saturday</v>
      </c>
      <c r="C7" s="6">
        <v>8</v>
      </c>
      <c r="D7" s="6">
        <v>6</v>
      </c>
      <c r="E7" s="6">
        <v>295</v>
      </c>
      <c r="F7" s="6">
        <v>1604</v>
      </c>
      <c r="G7" s="6">
        <v>635</v>
      </c>
      <c r="H7" s="6">
        <v>490</v>
      </c>
      <c r="I7" s="6">
        <v>479</v>
      </c>
      <c r="J7" s="6" t="s">
        <v>184</v>
      </c>
      <c r="K7" s="8" t="s">
        <v>185</v>
      </c>
      <c r="L7" s="6" t="s">
        <v>186</v>
      </c>
      <c r="M7" s="6">
        <v>48</v>
      </c>
      <c r="N7" s="6">
        <v>15.18</v>
      </c>
      <c r="O7" s="6">
        <v>2.57</v>
      </c>
      <c r="P7" s="6">
        <v>176</v>
      </c>
      <c r="Q7" s="6">
        <v>172</v>
      </c>
      <c r="R7" s="6">
        <v>178</v>
      </c>
      <c r="S7" s="6">
        <v>526</v>
      </c>
      <c r="T7" s="6">
        <v>274</v>
      </c>
      <c r="U7" s="6">
        <v>52.09</v>
      </c>
      <c r="V7" s="6">
        <v>33</v>
      </c>
      <c r="W7" s="6">
        <v>66</v>
      </c>
      <c r="X7" s="6">
        <v>1.39</v>
      </c>
      <c r="Y7" s="6">
        <v>2.19</v>
      </c>
      <c r="Z7" s="7">
        <v>46</v>
      </c>
    </row>
    <row r="8" spans="1:26" x14ac:dyDescent="0.25">
      <c r="A8" s="5">
        <v>44262</v>
      </c>
      <c r="B8" s="5" t="str">
        <f t="shared" si="0"/>
        <v>Sunday</v>
      </c>
      <c r="C8" s="6">
        <v>8</v>
      </c>
      <c r="D8" s="6">
        <v>8</v>
      </c>
      <c r="E8" s="6" t="s">
        <v>55</v>
      </c>
      <c r="F8" s="6">
        <v>1558</v>
      </c>
      <c r="G8" s="6">
        <v>558</v>
      </c>
      <c r="H8" s="6">
        <v>538</v>
      </c>
      <c r="I8" s="6">
        <v>463</v>
      </c>
      <c r="J8" s="9" t="s">
        <v>187</v>
      </c>
      <c r="K8" s="9" t="s">
        <v>188</v>
      </c>
      <c r="L8" s="6" t="s">
        <v>189</v>
      </c>
      <c r="M8" s="6">
        <v>14</v>
      </c>
      <c r="N8" s="6">
        <v>5.44</v>
      </c>
      <c r="O8" s="6">
        <v>1.24</v>
      </c>
      <c r="P8" s="6">
        <v>185</v>
      </c>
      <c r="Q8" s="6">
        <v>171</v>
      </c>
      <c r="R8" s="6">
        <v>190</v>
      </c>
      <c r="S8" s="6">
        <v>546</v>
      </c>
      <c r="T8" s="6">
        <v>167</v>
      </c>
      <c r="U8" s="6">
        <v>31.93</v>
      </c>
      <c r="V8" s="6">
        <v>25</v>
      </c>
      <c r="W8" s="6">
        <v>90</v>
      </c>
      <c r="X8" s="6">
        <v>1.34</v>
      </c>
      <c r="Y8" s="6">
        <v>0.31</v>
      </c>
      <c r="Z8" s="7">
        <v>21</v>
      </c>
    </row>
    <row r="9" spans="1:26" x14ac:dyDescent="0.25">
      <c r="A9" s="5">
        <v>44263</v>
      </c>
      <c r="B9" s="5" t="str">
        <f t="shared" si="0"/>
        <v>Monday</v>
      </c>
      <c r="C9" s="6">
        <v>8</v>
      </c>
      <c r="D9" s="6">
        <v>8</v>
      </c>
      <c r="E9" s="6">
        <v>298</v>
      </c>
      <c r="F9" s="6">
        <v>1485</v>
      </c>
      <c r="G9" s="6">
        <v>537</v>
      </c>
      <c r="H9" s="6">
        <v>449</v>
      </c>
      <c r="I9" s="6">
        <v>499</v>
      </c>
      <c r="J9" s="9" t="s">
        <v>190</v>
      </c>
      <c r="K9" s="9" t="s">
        <v>191</v>
      </c>
      <c r="L9" s="8" t="s">
        <v>192</v>
      </c>
      <c r="M9" s="6">
        <v>15</v>
      </c>
      <c r="N9" s="6">
        <v>4.2300000000000004</v>
      </c>
      <c r="O9" s="6">
        <v>1.1499999999999999</v>
      </c>
      <c r="P9" s="6">
        <v>143</v>
      </c>
      <c r="Q9" s="6">
        <v>145</v>
      </c>
      <c r="R9" s="6">
        <v>192</v>
      </c>
      <c r="S9" s="6">
        <v>480</v>
      </c>
      <c r="T9" s="6">
        <v>97</v>
      </c>
      <c r="U9" s="6">
        <v>20.21</v>
      </c>
      <c r="V9" s="6">
        <v>23</v>
      </c>
      <c r="W9" s="6">
        <v>88</v>
      </c>
      <c r="X9" s="6">
        <v>1.29</v>
      </c>
      <c r="Y9" s="6">
        <v>0.31</v>
      </c>
      <c r="Z9" s="7">
        <v>14</v>
      </c>
    </row>
    <row r="10" spans="1:26" x14ac:dyDescent="0.25">
      <c r="A10" s="5">
        <v>44264</v>
      </c>
      <c r="B10" s="5" t="str">
        <f t="shared" si="0"/>
        <v>Tuesday</v>
      </c>
      <c r="C10" s="6">
        <v>8</v>
      </c>
      <c r="D10" s="6">
        <v>8</v>
      </c>
      <c r="E10" s="6">
        <v>295</v>
      </c>
      <c r="F10" s="6">
        <v>1575</v>
      </c>
      <c r="G10" s="6">
        <v>581</v>
      </c>
      <c r="H10" s="6">
        <v>491</v>
      </c>
      <c r="I10" s="6">
        <v>503</v>
      </c>
      <c r="J10" s="9" t="s">
        <v>193</v>
      </c>
      <c r="K10" s="9" t="s">
        <v>194</v>
      </c>
      <c r="L10" s="6" t="s">
        <v>179</v>
      </c>
      <c r="M10" s="6">
        <v>29</v>
      </c>
      <c r="N10" s="6">
        <v>7.53</v>
      </c>
      <c r="O10" s="6">
        <v>2.0299999999999998</v>
      </c>
      <c r="P10" s="6">
        <v>161</v>
      </c>
      <c r="Q10" s="6">
        <v>137</v>
      </c>
      <c r="R10" s="6">
        <v>189</v>
      </c>
      <c r="S10" s="6">
        <v>487</v>
      </c>
      <c r="T10" s="6">
        <v>184</v>
      </c>
      <c r="U10" s="6">
        <v>37</v>
      </c>
      <c r="V10" s="6">
        <v>29</v>
      </c>
      <c r="W10" s="6">
        <v>71</v>
      </c>
      <c r="X10" s="6">
        <v>1.41</v>
      </c>
      <c r="Y10" s="6">
        <v>1.1200000000000001</v>
      </c>
      <c r="Z10" s="7">
        <v>20</v>
      </c>
    </row>
    <row r="11" spans="1:26" x14ac:dyDescent="0.25">
      <c r="A11" s="5">
        <v>44265</v>
      </c>
      <c r="B11" s="5" t="str">
        <f t="shared" si="0"/>
        <v>Wednesday</v>
      </c>
      <c r="C11" s="6">
        <v>7</v>
      </c>
      <c r="D11" s="6">
        <v>8</v>
      </c>
      <c r="E11" s="6">
        <v>298</v>
      </c>
      <c r="F11" s="6">
        <v>1646</v>
      </c>
      <c r="G11" s="6">
        <v>585</v>
      </c>
      <c r="H11" s="6">
        <v>508</v>
      </c>
      <c r="I11" s="6">
        <v>553</v>
      </c>
      <c r="J11" s="9" t="s">
        <v>195</v>
      </c>
      <c r="K11" s="9" t="s">
        <v>196</v>
      </c>
      <c r="L11" s="6" t="s">
        <v>197</v>
      </c>
      <c r="M11" s="6">
        <v>44</v>
      </c>
      <c r="N11" s="6">
        <v>10.23</v>
      </c>
      <c r="O11" s="6">
        <v>2.19</v>
      </c>
      <c r="P11" s="6">
        <v>159</v>
      </c>
      <c r="Q11" s="6">
        <v>127</v>
      </c>
      <c r="R11" s="6">
        <v>196</v>
      </c>
      <c r="S11" s="6">
        <v>482</v>
      </c>
      <c r="T11" s="6">
        <v>244</v>
      </c>
      <c r="U11" s="6">
        <v>50.62</v>
      </c>
      <c r="V11" s="6">
        <v>32</v>
      </c>
      <c r="W11" s="6">
        <v>69</v>
      </c>
      <c r="X11" s="6">
        <v>1.33</v>
      </c>
      <c r="Y11" s="6">
        <v>1.28</v>
      </c>
      <c r="Z11" s="7">
        <v>26</v>
      </c>
    </row>
    <row r="12" spans="1:26" x14ac:dyDescent="0.25">
      <c r="A12" s="5">
        <v>44266</v>
      </c>
      <c r="B12" s="5" t="str">
        <f t="shared" si="0"/>
        <v>Thursday</v>
      </c>
      <c r="C12" s="6">
        <v>8</v>
      </c>
      <c r="D12" s="6">
        <v>8</v>
      </c>
      <c r="E12" s="6">
        <v>290</v>
      </c>
      <c r="F12" s="6">
        <v>1687</v>
      </c>
      <c r="G12" s="6">
        <v>614</v>
      </c>
      <c r="H12" s="6">
        <v>538</v>
      </c>
      <c r="I12" s="6">
        <v>535</v>
      </c>
      <c r="J12" s="9" t="s">
        <v>89</v>
      </c>
      <c r="K12" s="6" t="s">
        <v>198</v>
      </c>
      <c r="L12" s="6" t="s">
        <v>199</v>
      </c>
      <c r="M12" s="6">
        <v>33</v>
      </c>
      <c r="N12" s="6">
        <v>6.17</v>
      </c>
      <c r="O12" s="6">
        <v>1.35</v>
      </c>
      <c r="P12" s="6">
        <v>172</v>
      </c>
      <c r="Q12" s="6">
        <v>157</v>
      </c>
      <c r="R12" s="6">
        <v>189</v>
      </c>
      <c r="S12" s="6">
        <v>518</v>
      </c>
      <c r="T12" s="6">
        <v>144</v>
      </c>
      <c r="U12" s="6">
        <v>27.8</v>
      </c>
      <c r="V12" s="6">
        <v>25</v>
      </c>
      <c r="W12" s="6">
        <v>71</v>
      </c>
      <c r="X12" s="6">
        <v>1.33</v>
      </c>
      <c r="Y12" s="6">
        <v>1.06</v>
      </c>
      <c r="Z12" s="7">
        <v>29</v>
      </c>
    </row>
    <row r="13" spans="1:26" x14ac:dyDescent="0.25">
      <c r="A13" s="5">
        <v>44267</v>
      </c>
      <c r="B13" s="5" t="str">
        <f t="shared" si="0"/>
        <v>Friday</v>
      </c>
      <c r="C13" s="6">
        <v>8</v>
      </c>
      <c r="D13" s="6">
        <v>8</v>
      </c>
      <c r="E13" s="6">
        <v>294</v>
      </c>
      <c r="F13" s="6">
        <v>1750</v>
      </c>
      <c r="G13" s="6">
        <v>658</v>
      </c>
      <c r="H13" s="6">
        <v>556</v>
      </c>
      <c r="I13" s="6">
        <v>536</v>
      </c>
      <c r="J13" s="9" t="s">
        <v>170</v>
      </c>
      <c r="K13" s="6" t="s">
        <v>200</v>
      </c>
      <c r="L13" s="6" t="s">
        <v>201</v>
      </c>
      <c r="M13" s="6">
        <v>28</v>
      </c>
      <c r="N13" s="6">
        <v>5.3</v>
      </c>
      <c r="O13" s="6">
        <v>1.28</v>
      </c>
      <c r="P13" s="6">
        <v>189</v>
      </c>
      <c r="Q13" s="6">
        <v>143</v>
      </c>
      <c r="R13" s="6">
        <v>175</v>
      </c>
      <c r="S13" s="6">
        <v>507</v>
      </c>
      <c r="T13" s="6">
        <v>91</v>
      </c>
      <c r="U13" s="6">
        <v>17.95</v>
      </c>
      <c r="V13" s="6">
        <v>21</v>
      </c>
      <c r="W13" s="6">
        <v>77</v>
      </c>
      <c r="X13" s="6">
        <v>1.31</v>
      </c>
      <c r="Y13" s="6">
        <v>0.54</v>
      </c>
      <c r="Z13" s="7">
        <v>20</v>
      </c>
    </row>
    <row r="14" spans="1:26" x14ac:dyDescent="0.25">
      <c r="A14" s="5">
        <v>44268</v>
      </c>
      <c r="B14" s="5" t="str">
        <f t="shared" si="0"/>
        <v>Saturday</v>
      </c>
      <c r="C14" s="6">
        <v>6</v>
      </c>
      <c r="D14" s="6">
        <v>8</v>
      </c>
      <c r="E14" s="6">
        <v>286</v>
      </c>
      <c r="F14" s="6">
        <v>1663</v>
      </c>
      <c r="G14" s="6">
        <v>640</v>
      </c>
      <c r="H14" s="6">
        <v>499</v>
      </c>
      <c r="I14" s="6">
        <v>524</v>
      </c>
      <c r="J14" s="9" t="s">
        <v>202</v>
      </c>
      <c r="K14" s="10" t="s">
        <v>134</v>
      </c>
      <c r="L14" s="6" t="s">
        <v>203</v>
      </c>
      <c r="M14" s="6">
        <v>21</v>
      </c>
      <c r="N14" s="6">
        <v>5.39</v>
      </c>
      <c r="O14" s="6">
        <v>1.2</v>
      </c>
      <c r="P14" s="6">
        <v>189</v>
      </c>
      <c r="Q14" s="6">
        <v>156</v>
      </c>
      <c r="R14" s="6">
        <v>186</v>
      </c>
      <c r="S14" s="6">
        <v>531</v>
      </c>
      <c r="T14" s="6">
        <v>120</v>
      </c>
      <c r="U14" s="6">
        <v>22.6</v>
      </c>
      <c r="V14" s="6">
        <v>24</v>
      </c>
      <c r="W14" s="6">
        <v>86</v>
      </c>
      <c r="X14" s="6">
        <v>1.3</v>
      </c>
      <c r="Y14" s="6">
        <v>0.37</v>
      </c>
      <c r="Z14" s="7">
        <v>19</v>
      </c>
    </row>
    <row r="15" spans="1:26" x14ac:dyDescent="0.25">
      <c r="A15" s="5">
        <v>44269</v>
      </c>
      <c r="B15" s="5" t="str">
        <f t="shared" si="0"/>
        <v>Sunday</v>
      </c>
      <c r="C15" s="6">
        <v>8</v>
      </c>
      <c r="D15" s="6">
        <v>8</v>
      </c>
      <c r="E15" s="6">
        <v>283</v>
      </c>
      <c r="F15" s="6">
        <v>1526</v>
      </c>
      <c r="G15" s="6">
        <v>524</v>
      </c>
      <c r="H15" s="6">
        <v>485</v>
      </c>
      <c r="I15" s="6">
        <v>517</v>
      </c>
      <c r="J15" s="9" t="s">
        <v>204</v>
      </c>
      <c r="K15" s="8" t="s">
        <v>84</v>
      </c>
      <c r="L15" s="6" t="s">
        <v>205</v>
      </c>
      <c r="M15" s="11">
        <v>16</v>
      </c>
      <c r="N15" s="11">
        <v>5.28</v>
      </c>
      <c r="O15" s="6">
        <v>0.53</v>
      </c>
      <c r="P15" s="6">
        <v>134</v>
      </c>
      <c r="Q15" s="6">
        <v>140</v>
      </c>
      <c r="R15" s="6">
        <v>195</v>
      </c>
      <c r="S15" s="6">
        <v>469</v>
      </c>
      <c r="T15" s="12">
        <v>106</v>
      </c>
      <c r="U15" s="6">
        <v>22.6</v>
      </c>
      <c r="V15" s="6">
        <v>23</v>
      </c>
      <c r="W15" s="6">
        <v>92</v>
      </c>
      <c r="X15" s="6">
        <v>1.3</v>
      </c>
      <c r="Y15" s="13">
        <v>0.27</v>
      </c>
      <c r="Z15" s="7">
        <v>14</v>
      </c>
    </row>
    <row r="16" spans="1:26" x14ac:dyDescent="0.25">
      <c r="A16" s="5">
        <v>44270</v>
      </c>
      <c r="B16" s="5" t="str">
        <f t="shared" si="0"/>
        <v>Monday</v>
      </c>
      <c r="C16" s="6">
        <v>8</v>
      </c>
      <c r="D16" s="6">
        <v>8</v>
      </c>
      <c r="E16" s="6">
        <v>295</v>
      </c>
      <c r="F16" s="6">
        <v>1645</v>
      </c>
      <c r="G16" s="6">
        <v>555</v>
      </c>
      <c r="H16" s="6">
        <v>537</v>
      </c>
      <c r="I16" s="6">
        <v>553</v>
      </c>
      <c r="J16" s="6" t="s">
        <v>170</v>
      </c>
      <c r="K16" s="10" t="s">
        <v>57</v>
      </c>
      <c r="L16" s="9" t="s">
        <v>206</v>
      </c>
      <c r="M16" s="6">
        <v>65</v>
      </c>
      <c r="N16" s="6">
        <v>17.21</v>
      </c>
      <c r="O16" s="6">
        <v>3.1</v>
      </c>
      <c r="P16" s="6">
        <v>154</v>
      </c>
      <c r="Q16" s="6">
        <v>161</v>
      </c>
      <c r="R16" s="6">
        <v>192</v>
      </c>
      <c r="S16" s="6">
        <v>507</v>
      </c>
      <c r="T16" s="6">
        <v>73</v>
      </c>
      <c r="U16" s="6">
        <v>14.4</v>
      </c>
      <c r="V16" s="6">
        <v>20</v>
      </c>
      <c r="W16" s="6">
        <v>69</v>
      </c>
      <c r="X16" s="6">
        <v>1.36</v>
      </c>
      <c r="Y16" s="6">
        <v>2.1</v>
      </c>
      <c r="Z16" s="7">
        <v>32</v>
      </c>
    </row>
    <row r="17" spans="1:26" x14ac:dyDescent="0.25">
      <c r="A17" s="5">
        <v>44271</v>
      </c>
      <c r="B17" s="5" t="str">
        <f t="shared" si="0"/>
        <v>Tuesday</v>
      </c>
      <c r="C17" s="6">
        <v>8</v>
      </c>
      <c r="D17" s="6">
        <v>8</v>
      </c>
      <c r="E17" s="6">
        <v>302</v>
      </c>
      <c r="F17" s="6">
        <v>1765</v>
      </c>
      <c r="G17" s="6">
        <v>616</v>
      </c>
      <c r="H17" s="6">
        <v>560</v>
      </c>
      <c r="I17" s="6">
        <v>589</v>
      </c>
      <c r="J17" s="6" t="s">
        <v>207</v>
      </c>
      <c r="K17" s="14" t="s">
        <v>208</v>
      </c>
      <c r="L17" s="6" t="s">
        <v>209</v>
      </c>
      <c r="M17" s="6">
        <v>69</v>
      </c>
      <c r="N17" s="6">
        <v>15.36</v>
      </c>
      <c r="O17" s="6">
        <v>2.34</v>
      </c>
      <c r="P17" s="6">
        <v>162</v>
      </c>
      <c r="Q17" s="6">
        <v>163</v>
      </c>
      <c r="R17" s="6">
        <v>192</v>
      </c>
      <c r="S17" s="6">
        <v>517</v>
      </c>
      <c r="T17" s="6">
        <v>139</v>
      </c>
      <c r="U17" s="6">
        <v>26.89</v>
      </c>
      <c r="V17" s="6">
        <v>25</v>
      </c>
      <c r="W17" s="6">
        <v>71</v>
      </c>
      <c r="X17" s="6">
        <v>1.29</v>
      </c>
      <c r="Y17" s="6">
        <v>1.4</v>
      </c>
      <c r="Z17" s="7">
        <v>25</v>
      </c>
    </row>
    <row r="18" spans="1:26" x14ac:dyDescent="0.25">
      <c r="A18" s="5">
        <v>44272</v>
      </c>
      <c r="B18" s="5" t="str">
        <f t="shared" si="0"/>
        <v>Wednesday</v>
      </c>
      <c r="C18" s="6">
        <v>8</v>
      </c>
      <c r="D18" s="6">
        <v>8</v>
      </c>
      <c r="E18" s="6">
        <v>300</v>
      </c>
      <c r="F18" s="6">
        <v>1764</v>
      </c>
      <c r="G18" s="6">
        <v>630</v>
      </c>
      <c r="H18" s="6">
        <v>571</v>
      </c>
      <c r="I18" s="6">
        <v>563</v>
      </c>
      <c r="J18" s="9" t="s">
        <v>159</v>
      </c>
      <c r="K18" s="8" t="s">
        <v>210</v>
      </c>
      <c r="L18" s="9" t="s">
        <v>179</v>
      </c>
      <c r="M18" s="6">
        <v>29</v>
      </c>
      <c r="N18" s="6">
        <v>8.1199999999999992</v>
      </c>
      <c r="O18" s="6">
        <v>1.1000000000000001</v>
      </c>
      <c r="P18" s="6">
        <v>164</v>
      </c>
      <c r="Q18" s="6">
        <v>164</v>
      </c>
      <c r="R18" s="6">
        <v>191</v>
      </c>
      <c r="S18" s="6">
        <v>519</v>
      </c>
      <c r="T18" s="6">
        <v>233</v>
      </c>
      <c r="U18" s="6">
        <v>44.89</v>
      </c>
      <c r="V18" s="6">
        <v>30</v>
      </c>
      <c r="W18" s="6">
        <v>80</v>
      </c>
      <c r="X18" s="6">
        <v>1.32</v>
      </c>
      <c r="Y18" s="6">
        <v>0.5</v>
      </c>
      <c r="Z18" s="7">
        <v>27</v>
      </c>
    </row>
    <row r="19" spans="1:26" x14ac:dyDescent="0.25">
      <c r="A19" s="5">
        <v>44273</v>
      </c>
      <c r="B19" s="5" t="str">
        <f t="shared" si="0"/>
        <v>Thursday</v>
      </c>
      <c r="C19" s="6">
        <v>8</v>
      </c>
      <c r="D19" s="6">
        <v>8</v>
      </c>
      <c r="E19" s="6">
        <v>295</v>
      </c>
      <c r="F19" s="6">
        <v>1724</v>
      </c>
      <c r="G19" s="6">
        <v>652</v>
      </c>
      <c r="H19" s="6">
        <v>542</v>
      </c>
      <c r="I19" s="6">
        <v>530</v>
      </c>
      <c r="J19" s="9" t="s">
        <v>211</v>
      </c>
      <c r="K19" s="10" t="s">
        <v>120</v>
      </c>
      <c r="L19" s="9" t="s">
        <v>199</v>
      </c>
      <c r="M19" s="6">
        <v>33</v>
      </c>
      <c r="N19" s="6">
        <v>11.11</v>
      </c>
      <c r="O19" s="6">
        <v>1.37</v>
      </c>
      <c r="P19" s="6">
        <v>171</v>
      </c>
      <c r="Q19" s="6">
        <v>162</v>
      </c>
      <c r="R19" s="6">
        <v>184</v>
      </c>
      <c r="S19" s="6">
        <v>517</v>
      </c>
      <c r="T19" s="6">
        <v>149</v>
      </c>
      <c r="U19" s="6">
        <v>28.82</v>
      </c>
      <c r="V19" s="6">
        <v>25</v>
      </c>
      <c r="W19" s="6">
        <v>80</v>
      </c>
      <c r="X19" s="6">
        <v>1.31</v>
      </c>
      <c r="Y19" s="6">
        <v>1.02</v>
      </c>
      <c r="Z19" s="7">
        <v>33</v>
      </c>
    </row>
    <row r="20" spans="1:26" x14ac:dyDescent="0.25">
      <c r="A20" s="5">
        <v>44274</v>
      </c>
      <c r="B20" s="5" t="str">
        <f t="shared" si="0"/>
        <v>Friday</v>
      </c>
      <c r="C20" s="6">
        <v>8</v>
      </c>
      <c r="D20" s="6">
        <v>8</v>
      </c>
      <c r="E20" s="6">
        <v>299</v>
      </c>
      <c r="F20" s="6">
        <v>1683</v>
      </c>
      <c r="G20" s="6">
        <v>647</v>
      </c>
      <c r="H20" s="6">
        <v>528</v>
      </c>
      <c r="I20" s="6">
        <v>508</v>
      </c>
      <c r="J20" s="10" t="s">
        <v>89</v>
      </c>
      <c r="K20" s="10" t="s">
        <v>212</v>
      </c>
      <c r="L20" s="9" t="s">
        <v>113</v>
      </c>
      <c r="M20" s="6">
        <v>27</v>
      </c>
      <c r="N20" s="6">
        <v>11</v>
      </c>
      <c r="O20" s="6">
        <v>2.4900000000000002</v>
      </c>
      <c r="P20" s="6">
        <v>189</v>
      </c>
      <c r="Q20" s="6">
        <v>180</v>
      </c>
      <c r="R20" s="6">
        <v>191</v>
      </c>
      <c r="S20" s="6">
        <v>560</v>
      </c>
      <c r="T20" s="6">
        <v>249</v>
      </c>
      <c r="U20" s="6">
        <v>44.46</v>
      </c>
      <c r="V20" s="6">
        <v>29</v>
      </c>
      <c r="W20" s="6">
        <v>57</v>
      </c>
      <c r="X20" s="6">
        <v>1.4</v>
      </c>
      <c r="Y20" s="6">
        <v>1.46</v>
      </c>
      <c r="Z20" s="7">
        <v>41</v>
      </c>
    </row>
    <row r="21" spans="1:26" x14ac:dyDescent="0.25">
      <c r="A21" s="5">
        <v>44275</v>
      </c>
      <c r="B21" s="5" t="str">
        <f t="shared" si="0"/>
        <v>Saturday</v>
      </c>
      <c r="C21" s="6">
        <v>8</v>
      </c>
      <c r="D21" s="6">
        <v>8</v>
      </c>
      <c r="E21" s="6">
        <v>289</v>
      </c>
      <c r="F21" s="6">
        <v>1697</v>
      </c>
      <c r="G21" s="6">
        <v>638</v>
      </c>
      <c r="H21" s="6">
        <v>550</v>
      </c>
      <c r="I21" s="6">
        <v>509</v>
      </c>
      <c r="J21" s="10" t="s">
        <v>151</v>
      </c>
      <c r="K21" s="9" t="s">
        <v>174</v>
      </c>
      <c r="L21" s="9" t="s">
        <v>213</v>
      </c>
      <c r="M21" s="6">
        <v>26</v>
      </c>
      <c r="N21" s="6">
        <v>6.53</v>
      </c>
      <c r="O21" s="6">
        <v>1.18</v>
      </c>
      <c r="P21" s="6">
        <v>186</v>
      </c>
      <c r="Q21" s="6">
        <v>172</v>
      </c>
      <c r="R21" s="6">
        <v>169</v>
      </c>
      <c r="S21" s="6">
        <v>527</v>
      </c>
      <c r="T21" s="6">
        <v>260</v>
      </c>
      <c r="U21" s="6">
        <v>49.34</v>
      </c>
      <c r="V21" s="6">
        <v>32</v>
      </c>
      <c r="W21" s="6">
        <v>79</v>
      </c>
      <c r="X21" s="6">
        <v>1.34</v>
      </c>
      <c r="Y21" s="6">
        <v>0.49</v>
      </c>
      <c r="Z21" s="7">
        <v>25</v>
      </c>
    </row>
    <row r="22" spans="1:26" x14ac:dyDescent="0.25">
      <c r="A22" s="5">
        <v>44276</v>
      </c>
      <c r="B22" s="5" t="str">
        <f t="shared" si="0"/>
        <v>Sunday</v>
      </c>
      <c r="C22" s="6">
        <v>8</v>
      </c>
      <c r="D22" s="6">
        <v>8</v>
      </c>
      <c r="E22" s="6" t="s">
        <v>55</v>
      </c>
      <c r="F22" s="6">
        <v>1627</v>
      </c>
      <c r="G22" s="6">
        <v>621</v>
      </c>
      <c r="H22" s="6">
        <v>493</v>
      </c>
      <c r="I22" s="6">
        <v>513</v>
      </c>
      <c r="J22" s="10" t="s">
        <v>214</v>
      </c>
      <c r="K22" s="9" t="s">
        <v>216</v>
      </c>
      <c r="L22" s="9" t="s">
        <v>215</v>
      </c>
      <c r="M22" s="6">
        <v>16</v>
      </c>
      <c r="N22" s="6">
        <v>8.1</v>
      </c>
      <c r="O22" s="6">
        <v>1.38</v>
      </c>
      <c r="P22" s="6">
        <v>170</v>
      </c>
      <c r="Q22" s="6">
        <v>144</v>
      </c>
      <c r="R22" s="6">
        <v>177</v>
      </c>
      <c r="S22" s="6">
        <v>491</v>
      </c>
      <c r="T22" s="6">
        <v>142</v>
      </c>
      <c r="U22" s="6">
        <v>28.92</v>
      </c>
      <c r="V22" s="6">
        <v>25</v>
      </c>
      <c r="W22" s="6">
        <v>79</v>
      </c>
      <c r="X22" s="6">
        <v>1.34</v>
      </c>
      <c r="Y22" s="6">
        <v>0.53</v>
      </c>
      <c r="Z22" s="7">
        <v>24</v>
      </c>
    </row>
    <row r="23" spans="1:26" ht="18.75" customHeight="1" x14ac:dyDescent="0.25">
      <c r="A23" s="5">
        <v>44277</v>
      </c>
      <c r="B23" s="5" t="str">
        <f t="shared" si="0"/>
        <v>Monday</v>
      </c>
      <c r="C23" s="6">
        <v>8</v>
      </c>
      <c r="D23" s="6">
        <v>8</v>
      </c>
      <c r="E23" s="6" t="s">
        <v>55</v>
      </c>
      <c r="F23" s="6">
        <v>1601</v>
      </c>
      <c r="G23" s="6">
        <v>547</v>
      </c>
      <c r="H23" s="6">
        <v>511</v>
      </c>
      <c r="I23" s="6">
        <v>543</v>
      </c>
      <c r="J23" s="10" t="s">
        <v>156</v>
      </c>
      <c r="K23" s="14" t="s">
        <v>217</v>
      </c>
      <c r="L23" s="9" t="s">
        <v>125</v>
      </c>
      <c r="M23" s="6">
        <v>35</v>
      </c>
      <c r="N23" s="6">
        <v>10.27</v>
      </c>
      <c r="O23" s="6">
        <v>2.04</v>
      </c>
      <c r="P23" s="6">
        <v>156</v>
      </c>
      <c r="Q23" s="6">
        <v>158</v>
      </c>
      <c r="R23" s="6">
        <v>189</v>
      </c>
      <c r="S23" s="6">
        <v>503</v>
      </c>
      <c r="T23" s="6">
        <v>152</v>
      </c>
      <c r="U23" s="6">
        <v>30.22</v>
      </c>
      <c r="V23" s="6">
        <v>25</v>
      </c>
      <c r="W23" s="6">
        <v>82</v>
      </c>
      <c r="X23" s="6">
        <v>1.33</v>
      </c>
      <c r="Y23" s="6">
        <v>0.56999999999999995</v>
      </c>
      <c r="Z23" s="7">
        <v>18</v>
      </c>
    </row>
    <row r="24" spans="1:26" x14ac:dyDescent="0.25">
      <c r="A24" s="5">
        <v>44278</v>
      </c>
      <c r="B24" s="5" t="str">
        <f t="shared" si="0"/>
        <v>Tuesday</v>
      </c>
      <c r="C24" s="6">
        <v>8</v>
      </c>
      <c r="D24" s="6">
        <v>8</v>
      </c>
      <c r="E24" s="6" t="s">
        <v>55</v>
      </c>
      <c r="F24" s="6">
        <v>1574</v>
      </c>
      <c r="G24" s="6">
        <v>574</v>
      </c>
      <c r="H24" s="6">
        <v>455</v>
      </c>
      <c r="I24" s="6">
        <v>545</v>
      </c>
      <c r="J24" s="10" t="s">
        <v>218</v>
      </c>
      <c r="K24" s="10" t="s">
        <v>219</v>
      </c>
      <c r="L24" s="9" t="s">
        <v>135</v>
      </c>
      <c r="M24" s="6">
        <v>26</v>
      </c>
      <c r="N24" s="6">
        <v>7.3</v>
      </c>
      <c r="O24" s="6">
        <v>1.27</v>
      </c>
      <c r="P24" s="6">
        <v>162</v>
      </c>
      <c r="Q24" s="6">
        <v>127</v>
      </c>
      <c r="R24" s="6">
        <v>194</v>
      </c>
      <c r="S24" s="6">
        <v>483</v>
      </c>
      <c r="T24" s="6">
        <v>179</v>
      </c>
      <c r="U24" s="13">
        <v>37.06</v>
      </c>
      <c r="V24" s="6">
        <v>28</v>
      </c>
      <c r="W24" s="6">
        <v>76</v>
      </c>
      <c r="X24" s="6">
        <v>1.36</v>
      </c>
      <c r="Y24" s="6">
        <v>1.02</v>
      </c>
      <c r="Z24" s="7">
        <v>23</v>
      </c>
    </row>
    <row r="25" spans="1:26" x14ac:dyDescent="0.25">
      <c r="A25" s="5">
        <v>44279</v>
      </c>
      <c r="B25" s="5" t="str">
        <f t="shared" si="0"/>
        <v>Wednesday</v>
      </c>
      <c r="C25" s="6">
        <v>8</v>
      </c>
      <c r="D25" s="6">
        <v>8</v>
      </c>
      <c r="E25" s="6" t="s">
        <v>55</v>
      </c>
      <c r="F25" s="6">
        <v>1604</v>
      </c>
      <c r="G25" s="6">
        <v>555</v>
      </c>
      <c r="H25" s="6">
        <v>516</v>
      </c>
      <c r="I25" s="6">
        <v>533</v>
      </c>
      <c r="J25" s="10" t="s">
        <v>156</v>
      </c>
      <c r="K25" s="10" t="s">
        <v>146</v>
      </c>
      <c r="L25" s="6" t="s">
        <v>201</v>
      </c>
      <c r="M25" s="6">
        <v>28</v>
      </c>
      <c r="N25" s="6">
        <v>7.2</v>
      </c>
      <c r="O25" s="6">
        <v>1.46</v>
      </c>
      <c r="P25" s="6">
        <v>151</v>
      </c>
      <c r="Q25" s="6">
        <v>120</v>
      </c>
      <c r="R25" s="6">
        <v>171</v>
      </c>
      <c r="S25" s="6">
        <v>442</v>
      </c>
      <c r="T25" s="6">
        <v>65</v>
      </c>
      <c r="U25" s="6">
        <v>14.71</v>
      </c>
      <c r="V25" s="6">
        <v>22</v>
      </c>
      <c r="W25" s="6">
        <v>80</v>
      </c>
      <c r="X25" s="6">
        <v>1.36</v>
      </c>
      <c r="Y25" s="6">
        <v>0.5</v>
      </c>
      <c r="Z25" s="7">
        <v>17</v>
      </c>
    </row>
    <row r="26" spans="1:26" x14ac:dyDescent="0.25">
      <c r="A26" s="5">
        <v>44280</v>
      </c>
      <c r="B26" s="5" t="str">
        <f t="shared" si="0"/>
        <v>Thursday</v>
      </c>
      <c r="C26" s="6">
        <v>8</v>
      </c>
      <c r="D26" s="6">
        <v>8</v>
      </c>
      <c r="E26" s="6" t="s">
        <v>55</v>
      </c>
      <c r="F26" s="6">
        <v>1591</v>
      </c>
      <c r="G26" s="6">
        <v>605</v>
      </c>
      <c r="H26" s="6">
        <v>470</v>
      </c>
      <c r="I26" s="6">
        <v>516</v>
      </c>
      <c r="J26" s="10" t="s">
        <v>170</v>
      </c>
      <c r="K26" s="6" t="s">
        <v>210</v>
      </c>
      <c r="L26" s="6" t="s">
        <v>135</v>
      </c>
      <c r="M26" s="6">
        <v>26</v>
      </c>
      <c r="N26" s="6">
        <v>6.11</v>
      </c>
      <c r="O26" s="6">
        <v>1.25</v>
      </c>
      <c r="P26" s="6">
        <v>56</v>
      </c>
      <c r="Q26" s="6">
        <v>136</v>
      </c>
      <c r="R26" s="6">
        <v>196</v>
      </c>
      <c r="S26" s="6">
        <v>388</v>
      </c>
      <c r="T26" s="6">
        <v>103</v>
      </c>
      <c r="U26" s="6">
        <v>26.55</v>
      </c>
      <c r="V26" s="6">
        <v>24</v>
      </c>
      <c r="W26" s="6">
        <v>71</v>
      </c>
      <c r="X26" s="6">
        <v>1.35</v>
      </c>
      <c r="Y26" s="6">
        <v>1.06</v>
      </c>
      <c r="Z26" s="7">
        <v>19</v>
      </c>
    </row>
    <row r="27" spans="1:26" x14ac:dyDescent="0.25">
      <c r="A27" s="5">
        <v>44281</v>
      </c>
      <c r="B27" s="5" t="str">
        <f t="shared" si="0"/>
        <v>Friday</v>
      </c>
      <c r="C27" s="6">
        <v>8</v>
      </c>
      <c r="D27" s="6">
        <v>8</v>
      </c>
      <c r="E27" s="6" t="s">
        <v>55</v>
      </c>
      <c r="F27" s="6">
        <v>1622</v>
      </c>
      <c r="G27" s="6">
        <v>588</v>
      </c>
      <c r="H27" s="6">
        <v>512</v>
      </c>
      <c r="I27" s="6">
        <v>522</v>
      </c>
      <c r="J27" s="9" t="s">
        <v>220</v>
      </c>
      <c r="K27" s="10" t="s">
        <v>171</v>
      </c>
      <c r="L27" s="6" t="s">
        <v>179</v>
      </c>
      <c r="M27" s="6">
        <v>29</v>
      </c>
      <c r="N27" s="6">
        <v>6.55</v>
      </c>
      <c r="O27" s="6">
        <v>1.39</v>
      </c>
      <c r="P27" s="6">
        <v>158</v>
      </c>
      <c r="Q27" s="6">
        <v>165</v>
      </c>
      <c r="R27" s="6">
        <v>179</v>
      </c>
      <c r="S27" s="6">
        <v>502</v>
      </c>
      <c r="T27" s="6">
        <v>139</v>
      </c>
      <c r="U27" s="6">
        <v>27.69</v>
      </c>
      <c r="V27" s="6">
        <v>25</v>
      </c>
      <c r="W27" s="6">
        <v>72</v>
      </c>
      <c r="X27" s="6">
        <v>1.29</v>
      </c>
      <c r="Y27" s="6">
        <v>1.01</v>
      </c>
      <c r="Z27" s="7">
        <v>20</v>
      </c>
    </row>
    <row r="28" spans="1:26" x14ac:dyDescent="0.25">
      <c r="A28" s="5">
        <v>44282</v>
      </c>
      <c r="B28" s="5" t="str">
        <f t="shared" si="0"/>
        <v>Saturday</v>
      </c>
      <c r="C28" s="6">
        <v>6</v>
      </c>
      <c r="D28" s="6">
        <v>8</v>
      </c>
      <c r="E28" s="6" t="s">
        <v>55</v>
      </c>
      <c r="F28" s="6">
        <v>1633</v>
      </c>
      <c r="G28" s="6">
        <v>614</v>
      </c>
      <c r="H28" s="6">
        <v>472</v>
      </c>
      <c r="I28" s="6">
        <v>526</v>
      </c>
      <c r="J28" s="9" t="s">
        <v>221</v>
      </c>
      <c r="K28" s="9" t="s">
        <v>222</v>
      </c>
      <c r="L28" s="6" t="s">
        <v>192</v>
      </c>
      <c r="M28" s="6">
        <v>17</v>
      </c>
      <c r="N28" s="6">
        <v>11.19</v>
      </c>
      <c r="O28" s="6">
        <v>1.26</v>
      </c>
      <c r="P28" s="6">
        <v>186</v>
      </c>
      <c r="Q28" s="6">
        <v>146</v>
      </c>
      <c r="R28" s="6">
        <v>181</v>
      </c>
      <c r="S28" s="6">
        <v>513</v>
      </c>
      <c r="T28" s="6">
        <v>111</v>
      </c>
      <c r="U28" s="6">
        <v>21.64</v>
      </c>
      <c r="V28" s="6">
        <v>24</v>
      </c>
      <c r="W28" s="6">
        <v>84</v>
      </c>
      <c r="X28" s="6">
        <v>1.24</v>
      </c>
      <c r="Y28" s="6">
        <v>0.46</v>
      </c>
      <c r="Z28" s="7">
        <v>27</v>
      </c>
    </row>
    <row r="29" spans="1:26" x14ac:dyDescent="0.25">
      <c r="A29" s="5">
        <v>44283</v>
      </c>
      <c r="B29" s="5" t="str">
        <f t="shared" si="0"/>
        <v>Sunday</v>
      </c>
      <c r="C29" s="6">
        <v>7</v>
      </c>
      <c r="D29" s="6">
        <v>8</v>
      </c>
      <c r="E29" s="6" t="s">
        <v>55</v>
      </c>
      <c r="F29" s="6">
        <v>1549</v>
      </c>
      <c r="G29" s="6">
        <v>582</v>
      </c>
      <c r="H29" s="6">
        <v>491</v>
      </c>
      <c r="I29" s="6">
        <v>476</v>
      </c>
      <c r="J29" s="6" t="s">
        <v>223</v>
      </c>
      <c r="K29" s="10" t="s">
        <v>169</v>
      </c>
      <c r="L29" s="6" t="s">
        <v>144</v>
      </c>
      <c r="M29" s="6">
        <v>21</v>
      </c>
      <c r="N29" s="6">
        <v>6.15</v>
      </c>
      <c r="O29" s="6">
        <v>0.5</v>
      </c>
      <c r="P29" s="6">
        <v>174</v>
      </c>
      <c r="Q29" s="6">
        <v>151</v>
      </c>
      <c r="R29" s="6">
        <v>176</v>
      </c>
      <c r="S29" s="6">
        <v>501</v>
      </c>
      <c r="T29" s="6">
        <v>88</v>
      </c>
      <c r="U29" s="6">
        <v>17.559999999999999</v>
      </c>
      <c r="V29" s="6">
        <v>21</v>
      </c>
      <c r="W29" s="6">
        <v>91</v>
      </c>
      <c r="X29" s="6">
        <v>1.25</v>
      </c>
      <c r="Y29" s="6">
        <v>0.31</v>
      </c>
      <c r="Z29" s="7">
        <v>11</v>
      </c>
    </row>
    <row r="30" spans="1:26" x14ac:dyDescent="0.25">
      <c r="A30" s="5">
        <v>44284</v>
      </c>
      <c r="B30" s="5" t="str">
        <f t="shared" si="0"/>
        <v>Monday</v>
      </c>
      <c r="C30" s="6">
        <v>8</v>
      </c>
      <c r="D30" s="6">
        <v>8</v>
      </c>
      <c r="E30" s="6">
        <v>310</v>
      </c>
      <c r="F30" s="6">
        <v>1620</v>
      </c>
      <c r="G30" s="6">
        <v>521</v>
      </c>
      <c r="H30" s="6">
        <v>497</v>
      </c>
      <c r="I30" s="6">
        <v>515</v>
      </c>
      <c r="J30" s="6" t="s">
        <v>226</v>
      </c>
      <c r="K30" s="14" t="s">
        <v>227</v>
      </c>
      <c r="L30" s="6" t="s">
        <v>228</v>
      </c>
      <c r="M30" s="6">
        <v>33</v>
      </c>
      <c r="N30" s="6">
        <v>7.54</v>
      </c>
      <c r="O30" s="6">
        <v>1.36</v>
      </c>
      <c r="P30" s="6">
        <v>133</v>
      </c>
      <c r="Q30" s="6">
        <v>168</v>
      </c>
      <c r="R30" s="6">
        <v>168</v>
      </c>
      <c r="S30" s="6">
        <v>469</v>
      </c>
      <c r="T30" s="6">
        <v>65</v>
      </c>
      <c r="U30" s="6">
        <v>13.86</v>
      </c>
      <c r="V30" s="6">
        <v>21</v>
      </c>
      <c r="W30" s="6">
        <v>76</v>
      </c>
      <c r="X30" s="6">
        <v>1.34</v>
      </c>
      <c r="Y30" s="6">
        <v>1.01</v>
      </c>
      <c r="Z30" s="7">
        <v>29</v>
      </c>
    </row>
    <row r="31" spans="1:26" x14ac:dyDescent="0.25">
      <c r="A31" s="5">
        <v>44285</v>
      </c>
      <c r="B31" s="5" t="str">
        <f t="shared" si="0"/>
        <v>Tuesday</v>
      </c>
      <c r="C31" s="6">
        <v>8</v>
      </c>
      <c r="D31" s="6">
        <v>8</v>
      </c>
      <c r="E31" s="6">
        <v>305</v>
      </c>
      <c r="F31" s="6">
        <v>1610</v>
      </c>
      <c r="G31" s="6">
        <v>579</v>
      </c>
      <c r="H31" s="6">
        <v>505</v>
      </c>
      <c r="I31" s="6">
        <v>526</v>
      </c>
      <c r="J31" s="6" t="s">
        <v>151</v>
      </c>
      <c r="K31" s="6" t="s">
        <v>224</v>
      </c>
      <c r="L31" s="6" t="s">
        <v>225</v>
      </c>
      <c r="M31" s="6">
        <v>46</v>
      </c>
      <c r="N31" s="6">
        <v>9.5299999999999994</v>
      </c>
      <c r="O31" s="6">
        <v>2.2000000000000002</v>
      </c>
      <c r="P31" s="6">
        <v>164</v>
      </c>
      <c r="Q31" s="6">
        <v>142</v>
      </c>
      <c r="R31" s="6">
        <v>195</v>
      </c>
      <c r="S31" s="6">
        <v>501</v>
      </c>
      <c r="T31" s="6">
        <v>126</v>
      </c>
      <c r="U31" s="6">
        <v>25.15</v>
      </c>
      <c r="V31" s="6">
        <v>24</v>
      </c>
      <c r="W31" s="6">
        <v>76</v>
      </c>
      <c r="X31" s="6">
        <v>1.23</v>
      </c>
      <c r="Y31" s="6">
        <v>1.2</v>
      </c>
      <c r="Z31" s="7">
        <v>20</v>
      </c>
    </row>
    <row r="32" spans="1:26" ht="16.5" customHeight="1" thickBot="1" x14ac:dyDescent="0.3">
      <c r="A32" s="5">
        <v>44286</v>
      </c>
      <c r="B32" s="5" t="str">
        <f t="shared" si="0"/>
        <v>Wednesday</v>
      </c>
      <c r="C32" s="15">
        <v>8</v>
      </c>
      <c r="D32" s="15">
        <v>8</v>
      </c>
      <c r="E32" s="15">
        <v>312</v>
      </c>
      <c r="F32" s="15">
        <v>1653</v>
      </c>
      <c r="G32" s="15">
        <v>585</v>
      </c>
      <c r="H32" s="15">
        <v>519</v>
      </c>
      <c r="I32" s="15">
        <v>549</v>
      </c>
      <c r="J32" s="15" t="s">
        <v>229</v>
      </c>
      <c r="K32" s="15" t="s">
        <v>176</v>
      </c>
      <c r="L32" s="16" t="s">
        <v>230</v>
      </c>
      <c r="M32" s="15">
        <v>50</v>
      </c>
      <c r="N32" s="13">
        <v>13.06</v>
      </c>
      <c r="O32" s="15">
        <v>3</v>
      </c>
      <c r="P32" s="15">
        <v>167</v>
      </c>
      <c r="Q32" s="15">
        <v>165</v>
      </c>
      <c r="R32" s="15">
        <v>192</v>
      </c>
      <c r="S32" s="15">
        <v>524</v>
      </c>
      <c r="T32" s="15">
        <v>220</v>
      </c>
      <c r="U32" s="15">
        <v>41.98</v>
      </c>
      <c r="V32" s="15">
        <v>29</v>
      </c>
      <c r="W32" s="15">
        <v>77</v>
      </c>
      <c r="X32" s="15">
        <v>1.26</v>
      </c>
      <c r="Y32" s="15">
        <v>1.27</v>
      </c>
      <c r="Z32" s="16">
        <v>28</v>
      </c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>
        <f>AVERAGE(P2:P32)</f>
        <v>160.35483870967741</v>
      </c>
      <c r="Q33" s="18"/>
      <c r="R33" s="18"/>
      <c r="S33" s="18">
        <f>MAX(S2:S32)</f>
        <v>560</v>
      </c>
      <c r="T33" s="18"/>
      <c r="U33" s="18">
        <f>AVERAGE(U2:U32)</f>
        <v>30.40129032258065</v>
      </c>
      <c r="V33" s="18"/>
      <c r="W33" s="18">
        <f>AVERAGE(W2:W32)</f>
        <v>77.645161290322577</v>
      </c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7.870967741935484</v>
      </c>
      <c r="D37" s="11">
        <f t="shared" si="1"/>
        <v>7.935483870967742</v>
      </c>
      <c r="E37" s="11">
        <f t="shared" si="1"/>
        <v>172.16129032258064</v>
      </c>
      <c r="F37" s="11">
        <f t="shared" si="1"/>
        <v>1630.3548387096773</v>
      </c>
      <c r="G37" s="11">
        <f t="shared" si="1"/>
        <v>594.64516129032256</v>
      </c>
      <c r="H37" s="11">
        <f t="shared" si="1"/>
        <v>507.61290322580646</v>
      </c>
      <c r="I37" s="11">
        <f t="shared" si="1"/>
        <v>524.64516129032256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30.93548387096774</v>
      </c>
      <c r="N37" s="11">
        <f>SUM(N2:N33)/31</f>
        <v>8.4729032258064532</v>
      </c>
      <c r="O37" s="11">
        <f t="shared" ref="O37:V37" si="2">SUM(O2:O32)/31</f>
        <v>1.5832258064516134</v>
      </c>
      <c r="P37" s="11">
        <f t="shared" si="2"/>
        <v>160.35483870967741</v>
      </c>
      <c r="Q37" s="11">
        <f t="shared" si="2"/>
        <v>150.25806451612902</v>
      </c>
      <c r="R37" s="11">
        <f t="shared" si="2"/>
        <v>181.61290322580646</v>
      </c>
      <c r="S37" s="11">
        <f t="shared" si="2"/>
        <v>492.22580645161293</v>
      </c>
      <c r="T37" s="11">
        <f t="shared" si="2"/>
        <v>145.92064516129031</v>
      </c>
      <c r="U37" s="11">
        <f t="shared" si="2"/>
        <v>30.40129032258065</v>
      </c>
      <c r="V37" s="11">
        <f t="shared" si="2"/>
        <v>25.677419354838708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594.64516129032256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DD4D-D031-452F-B897-ED54BF8C6B62}">
  <sheetPr>
    <pageSetUpPr fitToPage="1"/>
  </sheetPr>
  <dimension ref="A1:Z1048576"/>
  <sheetViews>
    <sheetView zoomScale="55" zoomScaleNormal="55" workbookViewId="0">
      <selection activeCell="P2" sqref="P2:P3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4" t="s">
        <v>23</v>
      </c>
      <c r="Z1" s="4" t="s">
        <v>24</v>
      </c>
    </row>
    <row r="2" spans="1:26" x14ac:dyDescent="0.25">
      <c r="A2" s="5">
        <v>44287</v>
      </c>
      <c r="B2" s="5" t="str">
        <f>TEXT(A2,"dddd")</f>
        <v>Thursday</v>
      </c>
      <c r="C2" s="6">
        <v>8</v>
      </c>
      <c r="D2" s="6">
        <v>8</v>
      </c>
      <c r="E2" s="6">
        <v>312</v>
      </c>
      <c r="F2" s="6">
        <v>1681</v>
      </c>
      <c r="G2" s="6">
        <v>631</v>
      </c>
      <c r="H2" s="6">
        <v>517</v>
      </c>
      <c r="I2" s="6">
        <v>533</v>
      </c>
      <c r="J2" s="6" t="s">
        <v>83</v>
      </c>
      <c r="K2" s="6" t="s">
        <v>231</v>
      </c>
      <c r="L2" s="6" t="s">
        <v>232</v>
      </c>
      <c r="M2" s="6">
        <v>47</v>
      </c>
      <c r="N2" s="6">
        <v>12.11</v>
      </c>
      <c r="O2" s="6">
        <v>2.0299999999999998</v>
      </c>
      <c r="P2" s="6">
        <v>166</v>
      </c>
      <c r="Q2" s="6">
        <v>183</v>
      </c>
      <c r="R2" s="6">
        <v>182</v>
      </c>
      <c r="S2" s="6">
        <v>531</v>
      </c>
      <c r="T2" s="6">
        <v>126</v>
      </c>
      <c r="U2" s="6">
        <v>23.73</v>
      </c>
      <c r="V2" s="6">
        <v>24</v>
      </c>
      <c r="W2" s="6">
        <v>77</v>
      </c>
      <c r="X2" s="6">
        <v>1.28</v>
      </c>
      <c r="Y2" s="6">
        <v>1.23</v>
      </c>
      <c r="Z2" s="7">
        <v>18</v>
      </c>
    </row>
    <row r="3" spans="1:26" x14ac:dyDescent="0.25">
      <c r="A3" s="5">
        <v>44288</v>
      </c>
      <c r="B3" s="5" t="str">
        <f t="shared" ref="B3:B31" si="0">TEXT(A3,"dddd")</f>
        <v>Friday</v>
      </c>
      <c r="C3" s="6">
        <v>8</v>
      </c>
      <c r="D3" s="6">
        <v>8</v>
      </c>
      <c r="E3" s="6">
        <v>298</v>
      </c>
      <c r="F3" s="6">
        <v>1617</v>
      </c>
      <c r="G3" s="6">
        <v>624</v>
      </c>
      <c r="H3" s="6">
        <v>500</v>
      </c>
      <c r="I3" s="6">
        <v>493</v>
      </c>
      <c r="J3" s="6" t="s">
        <v>233</v>
      </c>
      <c r="K3" s="6" t="s">
        <v>234</v>
      </c>
      <c r="L3" s="6" t="s">
        <v>235</v>
      </c>
      <c r="M3" s="6">
        <v>28</v>
      </c>
      <c r="N3" s="6">
        <v>7.18</v>
      </c>
      <c r="O3" s="6">
        <v>2.09</v>
      </c>
      <c r="P3" s="6">
        <v>183</v>
      </c>
      <c r="Q3" s="6">
        <v>157</v>
      </c>
      <c r="R3" s="6">
        <v>201</v>
      </c>
      <c r="S3" s="6">
        <v>541</v>
      </c>
      <c r="T3" s="6">
        <v>175</v>
      </c>
      <c r="U3" s="6">
        <v>32.35</v>
      </c>
      <c r="V3" s="6">
        <v>26</v>
      </c>
      <c r="W3" s="6">
        <v>70.010000000000005</v>
      </c>
      <c r="X3" s="6">
        <v>1.36</v>
      </c>
      <c r="Y3" s="6">
        <v>1.26</v>
      </c>
      <c r="Z3" s="7">
        <v>26</v>
      </c>
    </row>
    <row r="4" spans="1:26" x14ac:dyDescent="0.25">
      <c r="A4" s="5">
        <v>44289</v>
      </c>
      <c r="B4" s="5" t="str">
        <f t="shared" si="0"/>
        <v>Saturday</v>
      </c>
      <c r="C4" s="6">
        <v>8</v>
      </c>
      <c r="D4" s="6">
        <v>8</v>
      </c>
      <c r="E4" s="6">
        <v>299</v>
      </c>
      <c r="F4" s="6">
        <v>1577</v>
      </c>
      <c r="G4" s="6">
        <v>612</v>
      </c>
      <c r="H4" s="6">
        <v>501</v>
      </c>
      <c r="I4" s="6">
        <v>464</v>
      </c>
      <c r="J4" s="6" t="s">
        <v>237</v>
      </c>
      <c r="K4" s="8" t="s">
        <v>238</v>
      </c>
      <c r="L4" s="6" t="s">
        <v>239</v>
      </c>
      <c r="M4" s="6">
        <v>39</v>
      </c>
      <c r="N4" s="6">
        <v>11.2</v>
      </c>
      <c r="O4" s="6">
        <v>2.4</v>
      </c>
      <c r="P4" s="6">
        <v>180</v>
      </c>
      <c r="Q4" s="6">
        <v>156</v>
      </c>
      <c r="R4" s="6">
        <v>184</v>
      </c>
      <c r="S4" s="6">
        <v>520</v>
      </c>
      <c r="T4" s="6">
        <v>165</v>
      </c>
      <c r="U4" s="6">
        <v>31.73</v>
      </c>
      <c r="V4" s="6">
        <v>27</v>
      </c>
      <c r="W4" s="6">
        <v>79</v>
      </c>
      <c r="X4" s="6">
        <v>1.31</v>
      </c>
      <c r="Y4" s="6">
        <v>1.05</v>
      </c>
      <c r="Z4" s="7">
        <v>15</v>
      </c>
    </row>
    <row r="5" spans="1:26" x14ac:dyDescent="0.25">
      <c r="A5" s="5">
        <v>44290</v>
      </c>
      <c r="B5" s="5" t="str">
        <f t="shared" si="0"/>
        <v>Sunday</v>
      </c>
      <c r="C5" s="6">
        <v>8</v>
      </c>
      <c r="D5" s="6">
        <v>8</v>
      </c>
      <c r="E5" s="6">
        <v>305</v>
      </c>
      <c r="F5" s="6">
        <v>1546</v>
      </c>
      <c r="G5" s="6">
        <v>584</v>
      </c>
      <c r="H5" s="6">
        <v>485</v>
      </c>
      <c r="I5" s="6">
        <v>477</v>
      </c>
      <c r="J5" s="6" t="s">
        <v>240</v>
      </c>
      <c r="K5" s="6" t="s">
        <v>241</v>
      </c>
      <c r="L5" s="6" t="s">
        <v>242</v>
      </c>
      <c r="M5" s="6">
        <v>29</v>
      </c>
      <c r="N5" s="6">
        <v>14.06</v>
      </c>
      <c r="O5" s="6">
        <v>3.13</v>
      </c>
      <c r="P5" s="6">
        <v>176</v>
      </c>
      <c r="Q5" s="6">
        <v>171</v>
      </c>
      <c r="R5" s="6">
        <v>191</v>
      </c>
      <c r="S5" s="6">
        <v>538</v>
      </c>
      <c r="T5" s="6">
        <v>204</v>
      </c>
      <c r="U5" s="6">
        <v>37.92</v>
      </c>
      <c r="V5" s="6">
        <v>28</v>
      </c>
      <c r="W5" s="6">
        <v>84</v>
      </c>
      <c r="X5" s="6">
        <v>1.28</v>
      </c>
      <c r="Y5" s="6">
        <v>1.02</v>
      </c>
      <c r="Z5" s="7">
        <v>26</v>
      </c>
    </row>
    <row r="6" spans="1:26" x14ac:dyDescent="0.25">
      <c r="A6" s="5">
        <v>44291</v>
      </c>
      <c r="B6" s="5" t="str">
        <f t="shared" si="0"/>
        <v>Monday</v>
      </c>
      <c r="C6" s="6">
        <v>8</v>
      </c>
      <c r="D6" s="6">
        <v>8</v>
      </c>
      <c r="E6" s="6">
        <v>290</v>
      </c>
      <c r="F6" s="6">
        <v>1561</v>
      </c>
      <c r="G6" s="6">
        <v>530</v>
      </c>
      <c r="H6" s="6">
        <v>497</v>
      </c>
      <c r="I6" s="6">
        <v>534</v>
      </c>
      <c r="J6" s="6" t="s">
        <v>151</v>
      </c>
      <c r="K6" s="6" t="s">
        <v>243</v>
      </c>
      <c r="L6" s="6" t="s">
        <v>244</v>
      </c>
      <c r="M6" s="6">
        <v>42</v>
      </c>
      <c r="N6" s="6">
        <v>10.45</v>
      </c>
      <c r="O6" s="6">
        <v>1.43</v>
      </c>
      <c r="P6" s="6">
        <v>174</v>
      </c>
      <c r="Q6" s="6">
        <v>158</v>
      </c>
      <c r="R6" s="6">
        <v>201</v>
      </c>
      <c r="S6" s="6">
        <v>533</v>
      </c>
      <c r="T6" s="6">
        <v>125</v>
      </c>
      <c r="U6" s="6">
        <v>23.45</v>
      </c>
      <c r="V6" s="6">
        <v>24</v>
      </c>
      <c r="W6" s="6">
        <v>78</v>
      </c>
      <c r="X6" s="6">
        <v>1.34</v>
      </c>
      <c r="Y6" s="6">
        <v>1.0900000000000001</v>
      </c>
      <c r="Z6" s="7">
        <v>34</v>
      </c>
    </row>
    <row r="7" spans="1:26" x14ac:dyDescent="0.25">
      <c r="A7" s="5">
        <v>44292</v>
      </c>
      <c r="B7" s="5" t="str">
        <f t="shared" si="0"/>
        <v>Tuesday</v>
      </c>
      <c r="C7" s="6">
        <v>8</v>
      </c>
      <c r="D7" s="6">
        <v>8</v>
      </c>
      <c r="E7" s="6">
        <v>295</v>
      </c>
      <c r="F7" s="6">
        <v>1636</v>
      </c>
      <c r="G7" s="6">
        <v>593</v>
      </c>
      <c r="H7" s="6">
        <v>489</v>
      </c>
      <c r="I7" s="6">
        <v>554</v>
      </c>
      <c r="J7" s="6" t="s">
        <v>236</v>
      </c>
      <c r="K7" s="8" t="s">
        <v>96</v>
      </c>
      <c r="L7" s="6" t="s">
        <v>138</v>
      </c>
      <c r="M7" s="6">
        <v>30</v>
      </c>
      <c r="N7" s="6">
        <v>6.58</v>
      </c>
      <c r="O7" s="6">
        <v>1.45</v>
      </c>
      <c r="P7" s="6">
        <v>196</v>
      </c>
      <c r="Q7" s="6">
        <v>182</v>
      </c>
      <c r="R7" s="6">
        <v>199</v>
      </c>
      <c r="S7" s="6">
        <v>577</v>
      </c>
      <c r="T7" s="6">
        <v>247</v>
      </c>
      <c r="U7" s="6">
        <v>42.81</v>
      </c>
      <c r="V7" s="6">
        <v>30</v>
      </c>
      <c r="W7" s="6">
        <v>76</v>
      </c>
      <c r="X7" s="6">
        <v>1.33</v>
      </c>
      <c r="Y7" s="6">
        <v>1.02</v>
      </c>
      <c r="Z7" s="7">
        <v>21</v>
      </c>
    </row>
    <row r="8" spans="1:26" x14ac:dyDescent="0.25">
      <c r="A8" s="5">
        <v>44293</v>
      </c>
      <c r="B8" s="5" t="str">
        <f t="shared" si="0"/>
        <v>Wednesday</v>
      </c>
      <c r="C8" s="6">
        <v>8</v>
      </c>
      <c r="D8" s="6">
        <v>8</v>
      </c>
      <c r="E8" s="6">
        <v>293</v>
      </c>
      <c r="F8" s="6">
        <v>1783</v>
      </c>
      <c r="G8" s="6">
        <v>673</v>
      </c>
      <c r="H8" s="6">
        <v>595</v>
      </c>
      <c r="I8" s="6">
        <v>515</v>
      </c>
      <c r="J8" s="9" t="s">
        <v>142</v>
      </c>
      <c r="K8" s="9" t="s">
        <v>87</v>
      </c>
      <c r="L8" s="6" t="s">
        <v>245</v>
      </c>
      <c r="M8" s="6">
        <v>39</v>
      </c>
      <c r="N8" s="6">
        <v>8.5299999999999994</v>
      </c>
      <c r="O8" s="6">
        <v>1.34</v>
      </c>
      <c r="P8" s="6">
        <v>196</v>
      </c>
      <c r="Q8" s="6">
        <v>198</v>
      </c>
      <c r="R8" s="6">
        <v>189</v>
      </c>
      <c r="S8" s="6">
        <v>583</v>
      </c>
      <c r="T8" s="6">
        <v>185</v>
      </c>
      <c r="U8" s="6">
        <v>31.73</v>
      </c>
      <c r="V8" s="6">
        <v>26</v>
      </c>
      <c r="W8" s="6">
        <v>74</v>
      </c>
      <c r="X8" s="6">
        <v>1.28</v>
      </c>
      <c r="Y8" s="6">
        <v>1.04</v>
      </c>
      <c r="Z8" s="7">
        <v>28</v>
      </c>
    </row>
    <row r="9" spans="1:26" x14ac:dyDescent="0.25">
      <c r="A9" s="5">
        <v>44294</v>
      </c>
      <c r="B9" s="5" t="str">
        <f t="shared" si="0"/>
        <v>Thursday</v>
      </c>
      <c r="C9" s="6">
        <v>8</v>
      </c>
      <c r="D9" s="6">
        <v>8</v>
      </c>
      <c r="E9" s="6">
        <v>300</v>
      </c>
      <c r="F9" s="6">
        <v>1742</v>
      </c>
      <c r="G9" s="6">
        <v>649</v>
      </c>
      <c r="H9" s="6">
        <v>544</v>
      </c>
      <c r="I9" s="6">
        <v>549</v>
      </c>
      <c r="J9" s="9" t="s">
        <v>246</v>
      </c>
      <c r="K9" s="9" t="s">
        <v>247</v>
      </c>
      <c r="L9" s="8" t="s">
        <v>248</v>
      </c>
      <c r="M9" s="6">
        <v>54</v>
      </c>
      <c r="N9" s="6">
        <v>14.03</v>
      </c>
      <c r="O9" s="6">
        <v>2.17</v>
      </c>
      <c r="P9" s="6">
        <v>184</v>
      </c>
      <c r="Q9" s="6">
        <v>164</v>
      </c>
      <c r="R9" s="6">
        <v>194</v>
      </c>
      <c r="S9" s="6">
        <v>542</v>
      </c>
      <c r="T9" s="6">
        <v>98</v>
      </c>
      <c r="U9" s="6">
        <v>18.079999999999998</v>
      </c>
      <c r="V9" s="6">
        <v>22</v>
      </c>
      <c r="W9" s="6">
        <v>57</v>
      </c>
      <c r="X9" s="6">
        <v>1.41</v>
      </c>
      <c r="Y9" s="6">
        <v>2.11</v>
      </c>
      <c r="Z9" s="7">
        <v>50</v>
      </c>
    </row>
    <row r="10" spans="1:26" x14ac:dyDescent="0.25">
      <c r="A10" s="5">
        <v>44295</v>
      </c>
      <c r="B10" s="5" t="str">
        <f t="shared" si="0"/>
        <v>Friday</v>
      </c>
      <c r="C10" s="6">
        <v>7</v>
      </c>
      <c r="D10" s="6">
        <v>8</v>
      </c>
      <c r="E10" s="6">
        <v>303</v>
      </c>
      <c r="F10" s="6">
        <v>1705</v>
      </c>
      <c r="G10" s="6">
        <v>633</v>
      </c>
      <c r="H10" s="6">
        <v>521</v>
      </c>
      <c r="I10" s="6">
        <v>551</v>
      </c>
      <c r="J10" s="9" t="s">
        <v>101</v>
      </c>
      <c r="K10" s="9" t="s">
        <v>249</v>
      </c>
      <c r="L10" s="6" t="s">
        <v>250</v>
      </c>
      <c r="M10" s="6">
        <v>36</v>
      </c>
      <c r="N10" s="6">
        <v>8.14</v>
      </c>
      <c r="O10" s="6">
        <v>2.02</v>
      </c>
      <c r="P10" s="6">
        <v>184</v>
      </c>
      <c r="Q10" s="6">
        <v>162</v>
      </c>
      <c r="R10" s="6">
        <v>207</v>
      </c>
      <c r="S10" s="6">
        <v>553</v>
      </c>
      <c r="T10" s="6">
        <v>149</v>
      </c>
      <c r="U10" s="6">
        <v>26.94</v>
      </c>
      <c r="V10" s="6">
        <v>25</v>
      </c>
      <c r="W10" s="6">
        <v>63</v>
      </c>
      <c r="X10" s="6">
        <v>1.33</v>
      </c>
      <c r="Y10" s="6">
        <v>1.32</v>
      </c>
      <c r="Z10" s="7">
        <v>31</v>
      </c>
    </row>
    <row r="11" spans="1:26" x14ac:dyDescent="0.25">
      <c r="A11" s="5">
        <v>44296</v>
      </c>
      <c r="B11" s="5" t="str">
        <f t="shared" si="0"/>
        <v>Saturday</v>
      </c>
      <c r="C11" s="6">
        <v>8</v>
      </c>
      <c r="D11" s="6">
        <v>8</v>
      </c>
      <c r="E11" s="6">
        <v>290</v>
      </c>
      <c r="F11" s="6">
        <v>1647</v>
      </c>
      <c r="G11" s="6">
        <v>632</v>
      </c>
      <c r="H11" s="6">
        <v>496</v>
      </c>
      <c r="I11" s="6">
        <v>519</v>
      </c>
      <c r="J11" s="9" t="s">
        <v>251</v>
      </c>
      <c r="K11" s="9" t="s">
        <v>252</v>
      </c>
      <c r="L11" s="6" t="s">
        <v>253</v>
      </c>
      <c r="M11" s="6">
        <v>41</v>
      </c>
      <c r="N11" s="6">
        <v>9.34</v>
      </c>
      <c r="O11" s="6">
        <v>2.0699999999999998</v>
      </c>
      <c r="P11" s="6">
        <v>200</v>
      </c>
      <c r="Q11" s="6">
        <v>179</v>
      </c>
      <c r="R11" s="6">
        <v>202</v>
      </c>
      <c r="S11" s="6">
        <v>581</v>
      </c>
      <c r="T11" s="6">
        <v>230</v>
      </c>
      <c r="U11" s="6">
        <v>39.590000000000003</v>
      </c>
      <c r="V11" s="6">
        <v>29</v>
      </c>
      <c r="W11" s="6">
        <v>74</v>
      </c>
      <c r="X11" s="6">
        <v>1.33</v>
      </c>
      <c r="Y11" s="6">
        <v>1.21</v>
      </c>
      <c r="Z11" s="7">
        <v>17</v>
      </c>
    </row>
    <row r="12" spans="1:26" x14ac:dyDescent="0.25">
      <c r="A12" s="5">
        <v>44297</v>
      </c>
      <c r="B12" s="5" t="str">
        <f t="shared" si="0"/>
        <v>Sunday</v>
      </c>
      <c r="C12" s="6">
        <v>8</v>
      </c>
      <c r="D12" s="6">
        <v>8</v>
      </c>
      <c r="E12" s="6">
        <v>288</v>
      </c>
      <c r="F12" s="6">
        <v>1543</v>
      </c>
      <c r="G12" s="6">
        <v>580</v>
      </c>
      <c r="H12" s="6">
        <v>486</v>
      </c>
      <c r="I12" s="6">
        <v>477</v>
      </c>
      <c r="J12" s="9" t="s">
        <v>151</v>
      </c>
      <c r="K12" s="6" t="s">
        <v>254</v>
      </c>
      <c r="L12" s="6" t="s">
        <v>255</v>
      </c>
      <c r="M12" s="6">
        <v>29</v>
      </c>
      <c r="N12" s="6">
        <v>6.09</v>
      </c>
      <c r="O12" s="6">
        <v>1.28</v>
      </c>
      <c r="P12" s="6">
        <v>181</v>
      </c>
      <c r="Q12" s="6">
        <v>170</v>
      </c>
      <c r="R12" s="6">
        <v>183</v>
      </c>
      <c r="S12" s="6">
        <v>534</v>
      </c>
      <c r="T12" s="6">
        <v>148</v>
      </c>
      <c r="U12" s="6">
        <v>27.72</v>
      </c>
      <c r="V12" s="6">
        <v>24</v>
      </c>
      <c r="W12" s="6">
        <v>85</v>
      </c>
      <c r="X12" s="6">
        <v>1.29</v>
      </c>
      <c r="Y12" s="6">
        <v>0.41</v>
      </c>
      <c r="Z12" s="7">
        <v>22</v>
      </c>
    </row>
    <row r="13" spans="1:26" x14ac:dyDescent="0.25">
      <c r="A13" s="5">
        <v>44298</v>
      </c>
      <c r="B13" s="5" t="str">
        <f t="shared" si="0"/>
        <v>Monday</v>
      </c>
      <c r="C13" s="6">
        <v>6</v>
      </c>
      <c r="D13" s="6">
        <v>8</v>
      </c>
      <c r="E13" s="6">
        <v>298</v>
      </c>
      <c r="F13" s="6">
        <v>1535</v>
      </c>
      <c r="G13" s="6">
        <v>542</v>
      </c>
      <c r="H13" s="6">
        <v>508</v>
      </c>
      <c r="I13" s="6">
        <v>485</v>
      </c>
      <c r="J13" s="9" t="s">
        <v>89</v>
      </c>
      <c r="K13" s="6" t="s">
        <v>256</v>
      </c>
      <c r="L13" s="6" t="s">
        <v>197</v>
      </c>
      <c r="M13" s="6">
        <v>44</v>
      </c>
      <c r="N13" s="6">
        <v>11.19</v>
      </c>
      <c r="O13" s="6">
        <v>2.39</v>
      </c>
      <c r="P13" s="6">
        <v>171</v>
      </c>
      <c r="Q13" s="6">
        <v>160</v>
      </c>
      <c r="R13" s="6">
        <v>179</v>
      </c>
      <c r="S13" s="6">
        <v>510</v>
      </c>
      <c r="T13" s="6">
        <v>266</v>
      </c>
      <c r="U13" s="6">
        <v>52.16</v>
      </c>
      <c r="V13" s="6">
        <v>32</v>
      </c>
      <c r="W13" s="6">
        <v>56</v>
      </c>
      <c r="X13" s="6">
        <v>1.35</v>
      </c>
      <c r="Y13" s="6">
        <v>2.15</v>
      </c>
      <c r="Z13" s="7">
        <v>45</v>
      </c>
    </row>
    <row r="14" spans="1:26" x14ac:dyDescent="0.25">
      <c r="A14" s="5">
        <v>44299</v>
      </c>
      <c r="B14" s="5" t="str">
        <f t="shared" si="0"/>
        <v>Tuesday</v>
      </c>
      <c r="C14" s="6">
        <v>6</v>
      </c>
      <c r="D14" s="6">
        <v>7</v>
      </c>
      <c r="E14" s="6">
        <v>300</v>
      </c>
      <c r="F14" s="6">
        <v>1574</v>
      </c>
      <c r="G14" s="6">
        <v>605</v>
      </c>
      <c r="H14" s="6">
        <v>491</v>
      </c>
      <c r="I14" s="6">
        <v>478</v>
      </c>
      <c r="J14" s="9" t="s">
        <v>106</v>
      </c>
      <c r="K14" s="10" t="s">
        <v>143</v>
      </c>
      <c r="L14" s="6" t="s">
        <v>257</v>
      </c>
      <c r="M14" s="6">
        <v>40</v>
      </c>
      <c r="N14" s="6">
        <v>8.44</v>
      </c>
      <c r="O14" s="6">
        <v>1.55</v>
      </c>
      <c r="P14" s="6">
        <v>175</v>
      </c>
      <c r="Q14" s="6">
        <v>147</v>
      </c>
      <c r="R14" s="6">
        <v>192</v>
      </c>
      <c r="S14" s="6">
        <v>514</v>
      </c>
      <c r="T14" s="6">
        <v>153</v>
      </c>
      <c r="U14" s="6">
        <v>29.77</v>
      </c>
      <c r="V14" s="6">
        <v>25</v>
      </c>
      <c r="W14" s="6">
        <v>80</v>
      </c>
      <c r="X14" s="6">
        <v>1.26</v>
      </c>
      <c r="Y14" s="6">
        <v>0.57999999999999996</v>
      </c>
      <c r="Z14" s="7">
        <v>19</v>
      </c>
    </row>
    <row r="15" spans="1:26" x14ac:dyDescent="0.25">
      <c r="A15" s="5">
        <v>44300</v>
      </c>
      <c r="B15" s="5" t="str">
        <f t="shared" si="0"/>
        <v>Wednesday</v>
      </c>
      <c r="C15" s="6">
        <v>8</v>
      </c>
      <c r="D15" s="6">
        <v>8</v>
      </c>
      <c r="E15" s="6">
        <v>304</v>
      </c>
      <c r="F15" s="6">
        <v>1627</v>
      </c>
      <c r="G15" s="6">
        <v>609</v>
      </c>
      <c r="H15" s="6">
        <v>476</v>
      </c>
      <c r="I15" s="6">
        <v>542</v>
      </c>
      <c r="J15" s="9" t="s">
        <v>233</v>
      </c>
      <c r="K15" s="8" t="s">
        <v>104</v>
      </c>
      <c r="L15" s="6" t="s">
        <v>179</v>
      </c>
      <c r="M15" s="11">
        <v>29</v>
      </c>
      <c r="N15" s="11">
        <v>9.4499999999999993</v>
      </c>
      <c r="O15" s="6">
        <v>2.0699999999999998</v>
      </c>
      <c r="P15" s="6">
        <v>192</v>
      </c>
      <c r="Q15" s="6">
        <v>157</v>
      </c>
      <c r="R15" s="6">
        <v>183</v>
      </c>
      <c r="S15" s="6">
        <v>532</v>
      </c>
      <c r="T15" s="12">
        <v>148</v>
      </c>
      <c r="U15" s="6">
        <v>27.82</v>
      </c>
      <c r="V15" s="6">
        <v>25</v>
      </c>
      <c r="W15" s="6">
        <v>72</v>
      </c>
      <c r="X15" s="6">
        <v>1.33</v>
      </c>
      <c r="Y15" s="13">
        <v>1.1499999999999999</v>
      </c>
      <c r="Z15" s="7">
        <v>24</v>
      </c>
    </row>
    <row r="16" spans="1:26" x14ac:dyDescent="0.25">
      <c r="A16" s="5">
        <v>44301</v>
      </c>
      <c r="B16" s="5" t="str">
        <f t="shared" si="0"/>
        <v>Thursday</v>
      </c>
      <c r="C16" s="6">
        <v>8</v>
      </c>
      <c r="D16" s="6">
        <v>8</v>
      </c>
      <c r="E16" s="6">
        <v>293</v>
      </c>
      <c r="F16" s="6">
        <v>1650</v>
      </c>
      <c r="G16" s="6">
        <v>607</v>
      </c>
      <c r="H16" s="6">
        <v>524</v>
      </c>
      <c r="I16" s="6">
        <v>519</v>
      </c>
      <c r="J16" s="6" t="s">
        <v>258</v>
      </c>
      <c r="K16" s="10" t="s">
        <v>160</v>
      </c>
      <c r="L16" s="9" t="s">
        <v>192</v>
      </c>
      <c r="M16" s="6">
        <v>15</v>
      </c>
      <c r="N16" s="6">
        <v>5.17</v>
      </c>
      <c r="O16" s="6">
        <v>1.38</v>
      </c>
      <c r="P16" s="6">
        <v>161</v>
      </c>
      <c r="Q16" s="6">
        <v>152</v>
      </c>
      <c r="R16" s="6">
        <v>184</v>
      </c>
      <c r="S16" s="6">
        <v>497</v>
      </c>
      <c r="T16" s="6">
        <v>129</v>
      </c>
      <c r="U16" s="6">
        <v>25.96</v>
      </c>
      <c r="V16" s="6">
        <v>24</v>
      </c>
      <c r="W16" s="6">
        <v>85</v>
      </c>
      <c r="X16" s="6">
        <v>1.3</v>
      </c>
      <c r="Y16" s="6">
        <v>0.4</v>
      </c>
      <c r="Z16" s="7">
        <v>15</v>
      </c>
    </row>
    <row r="17" spans="1:26" x14ac:dyDescent="0.25">
      <c r="A17" s="5">
        <v>44302</v>
      </c>
      <c r="B17" s="5" t="str">
        <f t="shared" si="0"/>
        <v>Friday</v>
      </c>
      <c r="C17" s="6">
        <v>8</v>
      </c>
      <c r="D17" s="6">
        <v>8</v>
      </c>
      <c r="E17" s="6">
        <v>300</v>
      </c>
      <c r="F17" s="6">
        <v>1609</v>
      </c>
      <c r="G17" s="6">
        <v>623</v>
      </c>
      <c r="H17" s="6">
        <v>492</v>
      </c>
      <c r="I17" s="6">
        <v>494</v>
      </c>
      <c r="J17" s="6" t="s">
        <v>259</v>
      </c>
      <c r="K17" s="14" t="s">
        <v>260</v>
      </c>
      <c r="L17" s="6" t="s">
        <v>261</v>
      </c>
      <c r="M17" s="6">
        <v>27</v>
      </c>
      <c r="N17" s="6">
        <v>9.2799999999999994</v>
      </c>
      <c r="O17" s="6">
        <v>2.17</v>
      </c>
      <c r="P17" s="6">
        <v>176</v>
      </c>
      <c r="Q17" s="6">
        <v>161</v>
      </c>
      <c r="R17" s="6">
        <v>182</v>
      </c>
      <c r="S17" s="6">
        <v>519</v>
      </c>
      <c r="T17" s="6">
        <v>72</v>
      </c>
      <c r="U17" s="6">
        <v>13.87</v>
      </c>
      <c r="V17" s="6">
        <v>21</v>
      </c>
      <c r="W17" s="6">
        <v>78</v>
      </c>
      <c r="X17" s="6">
        <v>1.37</v>
      </c>
      <c r="Y17" s="6">
        <v>1.02</v>
      </c>
      <c r="Z17" s="7">
        <v>40</v>
      </c>
    </row>
    <row r="18" spans="1:26" x14ac:dyDescent="0.25">
      <c r="A18" s="5">
        <v>44303</v>
      </c>
      <c r="B18" s="5" t="str">
        <f t="shared" si="0"/>
        <v>Saturday</v>
      </c>
      <c r="C18" s="6">
        <v>7</v>
      </c>
      <c r="D18" s="6">
        <v>8</v>
      </c>
      <c r="E18" s="6">
        <v>298</v>
      </c>
      <c r="F18" s="6">
        <v>1662</v>
      </c>
      <c r="G18" s="6">
        <v>600</v>
      </c>
      <c r="H18" s="6">
        <v>560</v>
      </c>
      <c r="I18" s="6">
        <v>502</v>
      </c>
      <c r="J18" s="9" t="s">
        <v>264</v>
      </c>
      <c r="K18" s="8" t="s">
        <v>262</v>
      </c>
      <c r="L18" s="9" t="s">
        <v>263</v>
      </c>
      <c r="M18" s="6">
        <v>25</v>
      </c>
      <c r="N18" s="6">
        <v>6.28</v>
      </c>
      <c r="O18" s="6">
        <v>1.55</v>
      </c>
      <c r="P18" s="6">
        <v>174</v>
      </c>
      <c r="Q18" s="6">
        <v>162</v>
      </c>
      <c r="R18" s="6">
        <v>174</v>
      </c>
      <c r="S18" s="6">
        <v>510</v>
      </c>
      <c r="T18" s="6">
        <v>160</v>
      </c>
      <c r="U18" s="6">
        <v>31.37</v>
      </c>
      <c r="V18" s="6">
        <v>26</v>
      </c>
      <c r="W18" s="6">
        <v>79.599999999999994</v>
      </c>
      <c r="X18" s="6">
        <v>1.33</v>
      </c>
      <c r="Y18" s="6">
        <v>0.5</v>
      </c>
      <c r="Z18" s="7">
        <v>16</v>
      </c>
    </row>
    <row r="19" spans="1:26" x14ac:dyDescent="0.25">
      <c r="A19" s="5">
        <v>44304</v>
      </c>
      <c r="B19" s="5" t="str">
        <f t="shared" si="0"/>
        <v>Sunday</v>
      </c>
      <c r="C19" s="6">
        <v>8</v>
      </c>
      <c r="D19" s="6">
        <v>7</v>
      </c>
      <c r="E19" s="6">
        <v>301</v>
      </c>
      <c r="F19" s="6">
        <v>1503</v>
      </c>
      <c r="G19" s="6">
        <v>585</v>
      </c>
      <c r="H19" s="6">
        <v>524</v>
      </c>
      <c r="I19" s="6">
        <v>394</v>
      </c>
      <c r="J19" s="9" t="s">
        <v>265</v>
      </c>
      <c r="K19" s="10" t="s">
        <v>171</v>
      </c>
      <c r="L19" s="9" t="s">
        <v>266</v>
      </c>
      <c r="M19" s="6">
        <v>23</v>
      </c>
      <c r="N19" s="6">
        <v>7.25</v>
      </c>
      <c r="O19" s="6">
        <v>1.43</v>
      </c>
      <c r="P19" s="6">
        <v>183</v>
      </c>
      <c r="Q19" s="6">
        <v>158</v>
      </c>
      <c r="R19" s="6">
        <v>172</v>
      </c>
      <c r="S19" s="6">
        <v>513</v>
      </c>
      <c r="T19" s="6">
        <v>163</v>
      </c>
      <c r="U19" s="6">
        <v>31</v>
      </c>
      <c r="V19" s="6">
        <v>10</v>
      </c>
      <c r="W19" s="6">
        <v>71</v>
      </c>
      <c r="X19" s="6">
        <v>1.33</v>
      </c>
      <c r="Y19" s="6">
        <v>1.03</v>
      </c>
      <c r="Z19" s="7">
        <v>22</v>
      </c>
    </row>
    <row r="20" spans="1:26" x14ac:dyDescent="0.25">
      <c r="A20" s="5">
        <v>44305</v>
      </c>
      <c r="B20" s="5" t="str">
        <f t="shared" si="0"/>
        <v>Monday</v>
      </c>
      <c r="C20" s="6">
        <v>7</v>
      </c>
      <c r="D20" s="6">
        <v>8</v>
      </c>
      <c r="E20" s="6">
        <v>299</v>
      </c>
      <c r="F20" s="6">
        <v>1524</v>
      </c>
      <c r="G20" s="6">
        <v>511</v>
      </c>
      <c r="H20" s="6">
        <v>489</v>
      </c>
      <c r="I20" s="6">
        <v>524</v>
      </c>
      <c r="J20" s="10" t="s">
        <v>170</v>
      </c>
      <c r="K20" s="10" t="s">
        <v>120</v>
      </c>
      <c r="L20" s="9" t="s">
        <v>261</v>
      </c>
      <c r="M20" s="6">
        <v>27</v>
      </c>
      <c r="N20" s="6">
        <v>7.26</v>
      </c>
      <c r="O20" s="6">
        <v>1.28</v>
      </c>
      <c r="P20" s="6">
        <v>169</v>
      </c>
      <c r="Q20" s="6">
        <v>173</v>
      </c>
      <c r="R20" s="6">
        <v>177</v>
      </c>
      <c r="S20" s="6">
        <v>519</v>
      </c>
      <c r="T20" s="6">
        <v>182</v>
      </c>
      <c r="U20" s="6">
        <v>35.07</v>
      </c>
      <c r="V20" s="6">
        <v>27</v>
      </c>
      <c r="W20" s="6">
        <v>76</v>
      </c>
      <c r="X20" s="6">
        <v>1.35</v>
      </c>
      <c r="Y20" s="6">
        <v>0.55000000000000004</v>
      </c>
      <c r="Z20" s="7">
        <v>21</v>
      </c>
    </row>
    <row r="21" spans="1:26" x14ac:dyDescent="0.25">
      <c r="A21" s="5">
        <v>44306</v>
      </c>
      <c r="B21" s="5" t="str">
        <f t="shared" si="0"/>
        <v>Tuesday</v>
      </c>
      <c r="C21" s="6">
        <v>7</v>
      </c>
      <c r="D21" s="6">
        <v>8</v>
      </c>
      <c r="E21" s="6">
        <v>305</v>
      </c>
      <c r="F21" s="6">
        <v>1663</v>
      </c>
      <c r="G21" s="6">
        <v>612</v>
      </c>
      <c r="H21" s="6">
        <v>521</v>
      </c>
      <c r="I21" s="6">
        <v>530</v>
      </c>
      <c r="J21" s="10" t="s">
        <v>267</v>
      </c>
      <c r="K21" s="9" t="s">
        <v>268</v>
      </c>
      <c r="L21" s="9" t="s">
        <v>113</v>
      </c>
      <c r="M21" s="6">
        <v>25</v>
      </c>
      <c r="N21" s="6">
        <v>6.04</v>
      </c>
      <c r="O21" s="6">
        <v>1.39</v>
      </c>
      <c r="P21" s="6">
        <v>175</v>
      </c>
      <c r="Q21" s="6">
        <v>164</v>
      </c>
      <c r="R21" s="6">
        <v>200</v>
      </c>
      <c r="S21" s="6">
        <v>539</v>
      </c>
      <c r="T21" s="6">
        <v>145</v>
      </c>
      <c r="U21" s="6">
        <v>26.9</v>
      </c>
      <c r="V21" s="6">
        <v>25</v>
      </c>
      <c r="W21" s="6">
        <v>72</v>
      </c>
      <c r="X21" s="6">
        <v>1.34</v>
      </c>
      <c r="Y21" s="6">
        <v>1.05</v>
      </c>
      <c r="Z21" s="7">
        <v>29</v>
      </c>
    </row>
    <row r="22" spans="1:26" x14ac:dyDescent="0.25">
      <c r="A22" s="5">
        <v>44307</v>
      </c>
      <c r="B22" s="5" t="str">
        <f t="shared" si="0"/>
        <v>Wednesday</v>
      </c>
      <c r="C22" s="6">
        <v>7</v>
      </c>
      <c r="D22" s="6">
        <v>8</v>
      </c>
      <c r="E22" s="6">
        <v>317</v>
      </c>
      <c r="F22" s="6">
        <v>1771</v>
      </c>
      <c r="G22" s="6">
        <v>663</v>
      </c>
      <c r="H22" s="6">
        <v>571</v>
      </c>
      <c r="I22" s="6">
        <v>537</v>
      </c>
      <c r="J22" s="10" t="s">
        <v>119</v>
      </c>
      <c r="K22" s="9" t="s">
        <v>268</v>
      </c>
      <c r="L22" s="9" t="s">
        <v>197</v>
      </c>
      <c r="M22" s="6">
        <v>44</v>
      </c>
      <c r="N22" s="6">
        <v>9.3699999999999992</v>
      </c>
      <c r="O22" s="6">
        <v>2</v>
      </c>
      <c r="P22" s="6">
        <v>199</v>
      </c>
      <c r="Q22" s="6">
        <v>168</v>
      </c>
      <c r="R22" s="6">
        <v>204</v>
      </c>
      <c r="S22" s="6">
        <v>571</v>
      </c>
      <c r="T22" s="6">
        <v>311</v>
      </c>
      <c r="U22" s="6">
        <v>54.47</v>
      </c>
      <c r="V22" s="6">
        <v>34</v>
      </c>
      <c r="W22" s="6">
        <v>63</v>
      </c>
      <c r="X22" s="6">
        <v>1.3</v>
      </c>
      <c r="Y22" s="6">
        <v>1.27</v>
      </c>
      <c r="Z22" s="7">
        <v>35</v>
      </c>
    </row>
    <row r="23" spans="1:26" ht="18.75" customHeight="1" x14ac:dyDescent="0.25">
      <c r="A23" s="5">
        <v>44308</v>
      </c>
      <c r="B23" s="5" t="str">
        <f t="shared" si="0"/>
        <v>Thursday</v>
      </c>
      <c r="C23" s="6">
        <v>8</v>
      </c>
      <c r="D23" s="6">
        <v>8</v>
      </c>
      <c r="E23" s="6">
        <v>311</v>
      </c>
      <c r="F23" s="6">
        <v>1805</v>
      </c>
      <c r="G23" s="6">
        <v>683</v>
      </c>
      <c r="H23" s="6">
        <v>539</v>
      </c>
      <c r="I23" s="6">
        <v>583</v>
      </c>
      <c r="J23" s="10" t="s">
        <v>126</v>
      </c>
      <c r="K23" s="14" t="s">
        <v>146</v>
      </c>
      <c r="L23" s="9" t="s">
        <v>269</v>
      </c>
      <c r="M23" s="6">
        <v>57</v>
      </c>
      <c r="N23" s="6">
        <v>13.03</v>
      </c>
      <c r="O23" s="6">
        <v>2.4700000000000002</v>
      </c>
      <c r="P23" s="6">
        <v>197</v>
      </c>
      <c r="Q23" s="6">
        <v>155</v>
      </c>
      <c r="R23" s="6">
        <v>197</v>
      </c>
      <c r="S23" s="6">
        <v>549</v>
      </c>
      <c r="T23" s="6">
        <v>227</v>
      </c>
      <c r="U23" s="6">
        <v>41.35</v>
      </c>
      <c r="V23" s="6">
        <v>29</v>
      </c>
      <c r="W23" s="6">
        <v>69</v>
      </c>
      <c r="X23" s="6">
        <v>1.36</v>
      </c>
      <c r="Y23" s="6">
        <v>1.41</v>
      </c>
      <c r="Z23" s="7">
        <v>35</v>
      </c>
    </row>
    <row r="24" spans="1:26" x14ac:dyDescent="0.25">
      <c r="A24" s="5">
        <v>44309</v>
      </c>
      <c r="B24" s="5" t="str">
        <f t="shared" si="0"/>
        <v>Friday</v>
      </c>
      <c r="C24" s="6">
        <v>8</v>
      </c>
      <c r="D24" s="6">
        <v>8</v>
      </c>
      <c r="E24" s="6">
        <v>315</v>
      </c>
      <c r="F24" s="6">
        <v>1729</v>
      </c>
      <c r="G24" s="6">
        <v>671</v>
      </c>
      <c r="H24" s="6">
        <v>526</v>
      </c>
      <c r="I24" s="6">
        <v>532</v>
      </c>
      <c r="J24" s="10" t="s">
        <v>270</v>
      </c>
      <c r="K24" s="10" t="s">
        <v>120</v>
      </c>
      <c r="L24" s="9" t="s">
        <v>88</v>
      </c>
      <c r="M24" s="6">
        <v>23</v>
      </c>
      <c r="N24" s="6">
        <v>13.11</v>
      </c>
      <c r="O24" s="6">
        <v>2.11</v>
      </c>
      <c r="P24" s="6">
        <v>188</v>
      </c>
      <c r="Q24" s="6">
        <v>173</v>
      </c>
      <c r="R24" s="6">
        <v>192</v>
      </c>
      <c r="S24" s="6">
        <v>553</v>
      </c>
      <c r="T24" s="6">
        <v>116</v>
      </c>
      <c r="U24" s="13">
        <v>20.98</v>
      </c>
      <c r="V24" s="6">
        <v>23</v>
      </c>
      <c r="W24" s="6">
        <v>76</v>
      </c>
      <c r="X24" s="6">
        <v>1.28</v>
      </c>
      <c r="Y24" s="6">
        <v>1.02</v>
      </c>
      <c r="Z24" s="7">
        <v>34</v>
      </c>
    </row>
    <row r="25" spans="1:26" x14ac:dyDescent="0.25">
      <c r="A25" s="5">
        <v>44310</v>
      </c>
      <c r="B25" s="5" t="str">
        <f t="shared" si="0"/>
        <v>Saturday</v>
      </c>
      <c r="C25" s="6">
        <v>8</v>
      </c>
      <c r="D25" s="6">
        <v>8</v>
      </c>
      <c r="E25" s="6" t="s">
        <v>55</v>
      </c>
      <c r="F25" s="6">
        <v>1661</v>
      </c>
      <c r="G25" s="6">
        <v>663</v>
      </c>
      <c r="H25" s="6">
        <v>504</v>
      </c>
      <c r="I25" s="6">
        <v>494</v>
      </c>
      <c r="J25" s="10" t="s">
        <v>236</v>
      </c>
      <c r="K25" s="10" t="s">
        <v>194</v>
      </c>
      <c r="L25" s="6" t="s">
        <v>271</v>
      </c>
      <c r="M25" s="6">
        <v>12</v>
      </c>
      <c r="N25" s="6">
        <v>8.0299999999999994</v>
      </c>
      <c r="O25" s="6">
        <v>1.33</v>
      </c>
      <c r="P25" s="6">
        <v>176</v>
      </c>
      <c r="Q25" s="6">
        <v>175</v>
      </c>
      <c r="R25" s="6">
        <v>184</v>
      </c>
      <c r="S25" s="6">
        <v>535</v>
      </c>
      <c r="T25" s="6">
        <v>134</v>
      </c>
      <c r="U25" s="6">
        <v>25.05</v>
      </c>
      <c r="V25" s="6">
        <v>25</v>
      </c>
      <c r="W25" s="6">
        <v>90</v>
      </c>
      <c r="X25" s="6">
        <v>1.25</v>
      </c>
      <c r="Y25" s="6">
        <v>0.28999999999999998</v>
      </c>
      <c r="Z25" s="7">
        <v>14</v>
      </c>
    </row>
    <row r="26" spans="1:26" x14ac:dyDescent="0.25">
      <c r="A26" s="5">
        <v>44311</v>
      </c>
      <c r="B26" s="5" t="str">
        <f t="shared" si="0"/>
        <v>Sunday</v>
      </c>
      <c r="C26" s="6">
        <v>8</v>
      </c>
      <c r="D26" s="6">
        <v>7</v>
      </c>
      <c r="E26" s="6" t="s">
        <v>55</v>
      </c>
      <c r="F26" s="6">
        <v>1516</v>
      </c>
      <c r="G26" s="6">
        <v>634</v>
      </c>
      <c r="H26" s="6">
        <v>411</v>
      </c>
      <c r="I26" s="6">
        <v>471</v>
      </c>
      <c r="J26" s="10" t="s">
        <v>190</v>
      </c>
      <c r="K26" s="6" t="s">
        <v>272</v>
      </c>
      <c r="L26" s="6" t="s">
        <v>161</v>
      </c>
      <c r="M26" s="6">
        <v>16</v>
      </c>
      <c r="N26" s="6">
        <v>4.45</v>
      </c>
      <c r="O26" s="6">
        <v>1.1200000000000001</v>
      </c>
      <c r="P26" s="6">
        <v>179</v>
      </c>
      <c r="Q26" s="6">
        <v>157</v>
      </c>
      <c r="R26" s="6">
        <v>191</v>
      </c>
      <c r="S26" s="6">
        <v>527</v>
      </c>
      <c r="T26" s="6">
        <v>106</v>
      </c>
      <c r="U26" s="6">
        <v>20.11</v>
      </c>
      <c r="V26" s="6">
        <v>23</v>
      </c>
      <c r="W26" s="6">
        <v>79</v>
      </c>
      <c r="X26" s="6">
        <v>1.32</v>
      </c>
      <c r="Y26" s="6">
        <v>0.5</v>
      </c>
      <c r="Z26" s="7">
        <v>21</v>
      </c>
    </row>
    <row r="27" spans="1:26" x14ac:dyDescent="0.25">
      <c r="A27" s="5">
        <v>44312</v>
      </c>
      <c r="B27" s="5" t="str">
        <f t="shared" si="0"/>
        <v>Monday</v>
      </c>
      <c r="C27" s="6">
        <v>8</v>
      </c>
      <c r="D27" s="6">
        <v>8</v>
      </c>
      <c r="E27" s="6" t="s">
        <v>55</v>
      </c>
      <c r="F27" s="6">
        <v>1546</v>
      </c>
      <c r="G27" s="6">
        <v>552</v>
      </c>
      <c r="H27" s="6">
        <v>525</v>
      </c>
      <c r="I27" s="6">
        <v>413</v>
      </c>
      <c r="J27" s="9" t="s">
        <v>273</v>
      </c>
      <c r="K27" s="10" t="s">
        <v>104</v>
      </c>
      <c r="L27" s="6" t="s">
        <v>274</v>
      </c>
      <c r="M27" s="6">
        <v>26</v>
      </c>
      <c r="N27" s="6">
        <v>6.48</v>
      </c>
      <c r="O27" s="6">
        <v>1.2</v>
      </c>
      <c r="P27" s="6">
        <v>159</v>
      </c>
      <c r="Q27" s="6">
        <v>153</v>
      </c>
      <c r="R27" s="6">
        <v>177</v>
      </c>
      <c r="S27" s="6">
        <v>489</v>
      </c>
      <c r="T27" s="6">
        <v>170</v>
      </c>
      <c r="U27" s="6">
        <v>35</v>
      </c>
      <c r="V27" s="6">
        <v>10</v>
      </c>
      <c r="W27" s="6">
        <v>72</v>
      </c>
      <c r="X27" s="6">
        <v>1.36</v>
      </c>
      <c r="Y27" s="6">
        <v>1.0900000000000001</v>
      </c>
      <c r="Z27" s="7">
        <v>35</v>
      </c>
    </row>
    <row r="28" spans="1:26" x14ac:dyDescent="0.25">
      <c r="A28" s="5">
        <v>44313</v>
      </c>
      <c r="B28" s="5" t="str">
        <f t="shared" si="0"/>
        <v>Tuesday</v>
      </c>
      <c r="C28" s="6">
        <v>6</v>
      </c>
      <c r="D28" s="6">
        <v>8</v>
      </c>
      <c r="E28" s="6">
        <v>315</v>
      </c>
      <c r="F28" s="6">
        <v>1674</v>
      </c>
      <c r="G28" s="6">
        <v>661</v>
      </c>
      <c r="H28" s="6">
        <v>508</v>
      </c>
      <c r="I28" s="6">
        <v>505</v>
      </c>
      <c r="J28" s="9" t="s">
        <v>275</v>
      </c>
      <c r="K28" s="9" t="s">
        <v>276</v>
      </c>
      <c r="L28" s="6" t="s">
        <v>144</v>
      </c>
      <c r="M28" s="6">
        <v>21</v>
      </c>
      <c r="N28" s="6">
        <v>5.42</v>
      </c>
      <c r="O28" s="6">
        <v>1.3</v>
      </c>
      <c r="P28" s="6">
        <v>154</v>
      </c>
      <c r="Q28" s="6">
        <v>150</v>
      </c>
      <c r="R28" s="6">
        <v>178</v>
      </c>
      <c r="S28" s="6">
        <v>482</v>
      </c>
      <c r="T28" s="6">
        <v>171</v>
      </c>
      <c r="U28" s="6">
        <v>35.479999999999997</v>
      </c>
      <c r="V28" s="6">
        <v>27</v>
      </c>
      <c r="W28" s="6">
        <v>86</v>
      </c>
      <c r="X28" s="6">
        <v>1.29</v>
      </c>
      <c r="Y28" s="6">
        <v>0.43</v>
      </c>
      <c r="Z28" s="7">
        <v>19</v>
      </c>
    </row>
    <row r="29" spans="1:26" x14ac:dyDescent="0.25">
      <c r="A29" s="5">
        <v>44314</v>
      </c>
      <c r="B29" s="5" t="str">
        <f t="shared" si="0"/>
        <v>Wednesday</v>
      </c>
      <c r="C29" s="6">
        <v>8</v>
      </c>
      <c r="D29" s="6">
        <v>8</v>
      </c>
      <c r="E29" s="6">
        <v>316</v>
      </c>
      <c r="F29" s="6">
        <v>1660</v>
      </c>
      <c r="G29" s="6">
        <v>628</v>
      </c>
      <c r="H29" s="6">
        <v>510</v>
      </c>
      <c r="I29" s="6">
        <v>522</v>
      </c>
      <c r="J29" s="6" t="s">
        <v>86</v>
      </c>
      <c r="K29" s="10" t="s">
        <v>277</v>
      </c>
      <c r="L29" s="6" t="s">
        <v>278</v>
      </c>
      <c r="M29" s="6">
        <v>22</v>
      </c>
      <c r="N29" s="6">
        <v>6.16</v>
      </c>
      <c r="O29" s="6">
        <v>1.21</v>
      </c>
      <c r="P29" s="6">
        <v>194</v>
      </c>
      <c r="Q29" s="6">
        <v>156</v>
      </c>
      <c r="R29" s="6">
        <v>187</v>
      </c>
      <c r="S29" s="6">
        <v>537</v>
      </c>
      <c r="T29" s="6">
        <v>123</v>
      </c>
      <c r="U29" s="6">
        <v>22.91</v>
      </c>
      <c r="V29" s="6">
        <v>23</v>
      </c>
      <c r="W29" s="6">
        <v>86</v>
      </c>
      <c r="X29" s="6">
        <v>1.32</v>
      </c>
      <c r="Y29" s="6">
        <v>0.38</v>
      </c>
      <c r="Z29" s="7">
        <v>23</v>
      </c>
    </row>
    <row r="30" spans="1:26" x14ac:dyDescent="0.25">
      <c r="A30" s="5">
        <v>44315</v>
      </c>
      <c r="B30" s="5" t="str">
        <f t="shared" si="0"/>
        <v>Thursday</v>
      </c>
      <c r="C30" s="6">
        <v>8</v>
      </c>
      <c r="D30" s="6">
        <v>8</v>
      </c>
      <c r="E30" s="6">
        <v>309</v>
      </c>
      <c r="F30" s="6">
        <v>1770</v>
      </c>
      <c r="G30" s="6">
        <v>657</v>
      </c>
      <c r="H30" s="6">
        <v>538</v>
      </c>
      <c r="I30" s="6">
        <v>575</v>
      </c>
      <c r="J30" s="6" t="s">
        <v>164</v>
      </c>
      <c r="K30" s="14" t="s">
        <v>194</v>
      </c>
      <c r="L30" s="6" t="s">
        <v>279</v>
      </c>
      <c r="M30" s="6">
        <v>38</v>
      </c>
      <c r="N30" s="6">
        <v>8.32</v>
      </c>
      <c r="O30" s="6">
        <v>2.02</v>
      </c>
      <c r="P30" s="6">
        <v>171</v>
      </c>
      <c r="Q30" s="6">
        <v>189</v>
      </c>
      <c r="R30" s="6">
        <v>209</v>
      </c>
      <c r="S30" s="6">
        <v>569</v>
      </c>
      <c r="T30" s="6">
        <v>211</v>
      </c>
      <c r="U30" s="6">
        <v>37.08</v>
      </c>
      <c r="V30" s="6">
        <v>28</v>
      </c>
      <c r="W30" s="6">
        <v>71</v>
      </c>
      <c r="X30" s="6">
        <v>1.29</v>
      </c>
      <c r="Y30" s="6">
        <v>1.1399999999999999</v>
      </c>
      <c r="Z30" s="7">
        <v>38</v>
      </c>
    </row>
    <row r="31" spans="1:26" ht="16.5" thickBot="1" x14ac:dyDescent="0.3">
      <c r="A31" s="5">
        <v>44316</v>
      </c>
      <c r="B31" s="5" t="str">
        <f t="shared" si="0"/>
        <v>Friday</v>
      </c>
      <c r="C31" s="6">
        <v>8</v>
      </c>
      <c r="D31" s="6">
        <v>9</v>
      </c>
      <c r="E31" s="6" t="s">
        <v>55</v>
      </c>
      <c r="F31" s="6">
        <v>1769</v>
      </c>
      <c r="G31" s="6">
        <v>669</v>
      </c>
      <c r="H31" s="6">
        <v>534</v>
      </c>
      <c r="I31" s="6">
        <v>566</v>
      </c>
      <c r="J31" s="6" t="s">
        <v>109</v>
      </c>
      <c r="K31" s="6" t="s">
        <v>280</v>
      </c>
      <c r="L31" s="6" t="s">
        <v>149</v>
      </c>
      <c r="M31" s="6">
        <v>26</v>
      </c>
      <c r="N31" s="6">
        <v>8.2100000000000009</v>
      </c>
      <c r="O31" s="6">
        <v>1.41</v>
      </c>
      <c r="P31" s="6">
        <v>197</v>
      </c>
      <c r="Q31" s="6">
        <v>179</v>
      </c>
      <c r="R31" s="6">
        <v>205</v>
      </c>
      <c r="S31" s="6">
        <v>581</v>
      </c>
      <c r="T31" s="6">
        <v>215</v>
      </c>
      <c r="U31" s="6">
        <v>37.01</v>
      </c>
      <c r="V31" s="6">
        <v>27</v>
      </c>
      <c r="W31" s="6">
        <v>78</v>
      </c>
      <c r="X31" s="6">
        <v>1.26</v>
      </c>
      <c r="Y31" s="6">
        <v>1.02</v>
      </c>
      <c r="Z31" s="7">
        <v>43</v>
      </c>
    </row>
    <row r="32" spans="1:26" ht="16.5" hidden="1" thickBot="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>
        <f>AVERAGE(P2:P31)</f>
        <v>180.33333333333334</v>
      </c>
      <c r="Q32" s="6"/>
      <c r="R32" s="6"/>
      <c r="S32" s="6"/>
      <c r="T32" s="6"/>
      <c r="U32" s="6">
        <f>AVERAGE(U2:U31)</f>
        <v>31.31366666666667</v>
      </c>
      <c r="V32" s="6"/>
      <c r="W32" s="6">
        <f>AVERAGE(W2:W31)</f>
        <v>75.220333333333329</v>
      </c>
      <c r="X32" s="6"/>
      <c r="Y32" s="6"/>
      <c r="Z32" s="7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>
        <f>AVERAGE(P2:P32)</f>
        <v>180.33333333333331</v>
      </c>
      <c r="Q33" s="18"/>
      <c r="R33" s="18"/>
      <c r="S33" s="18"/>
      <c r="T33" s="18"/>
      <c r="U33" s="18">
        <f>AVERAGE(U2:U32)</f>
        <v>31.31366666666667</v>
      </c>
      <c r="V33" s="18"/>
      <c r="W33" s="18">
        <f>AVERAGE(W2:W31)</f>
        <v>75.220333333333329</v>
      </c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7.387096774193548</v>
      </c>
      <c r="D37" s="11">
        <f t="shared" si="1"/>
        <v>7.67741935483871</v>
      </c>
      <c r="E37" s="11">
        <f t="shared" si="1"/>
        <v>253.35483870967741</v>
      </c>
      <c r="F37" s="11">
        <f>SUM(F2:F32)/30</f>
        <v>1642.8666666666666</v>
      </c>
      <c r="G37" s="11">
        <f t="shared" si="1"/>
        <v>597.29032258064512</v>
      </c>
      <c r="H37" s="11">
        <f t="shared" si="1"/>
        <v>496.19354838709677</v>
      </c>
      <c r="I37" s="11">
        <f t="shared" si="1"/>
        <v>494.58064516129031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30.774193548387096</v>
      </c>
      <c r="N37" s="11">
        <f>SUM(N2:N33)/31</f>
        <v>8.4080645161290288</v>
      </c>
      <c r="O37" s="11">
        <f t="shared" ref="O37:V37" si="2">SUM(O2:O32)/31</f>
        <v>1.7029032258064514</v>
      </c>
      <c r="P37" s="11">
        <f t="shared" si="2"/>
        <v>180.33333333333331</v>
      </c>
      <c r="Q37" s="11">
        <f t="shared" si="2"/>
        <v>160.29032258064515</v>
      </c>
      <c r="R37" s="11">
        <f t="shared" si="2"/>
        <v>183.87096774193549</v>
      </c>
      <c r="S37" s="11">
        <f t="shared" si="2"/>
        <v>518.67741935483866</v>
      </c>
      <c r="T37" s="11">
        <f t="shared" si="2"/>
        <v>163.03225806451613</v>
      </c>
      <c r="U37" s="11">
        <f t="shared" si="2"/>
        <v>31.31366666666667</v>
      </c>
      <c r="V37" s="11">
        <f t="shared" si="2"/>
        <v>24.161290322580644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616.55775234131113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2F6E-6600-4928-B9BD-A7C702162732}">
  <sheetPr>
    <pageSetUpPr fitToPage="1"/>
  </sheetPr>
  <dimension ref="A1:Z1048576"/>
  <sheetViews>
    <sheetView zoomScale="70" zoomScaleNormal="70" workbookViewId="0">
      <selection activeCell="P2" sqref="P2:P3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4" t="s">
        <v>23</v>
      </c>
      <c r="Z1" s="4" t="s">
        <v>24</v>
      </c>
    </row>
    <row r="2" spans="1:26" x14ac:dyDescent="0.25">
      <c r="A2" s="5">
        <v>44317</v>
      </c>
      <c r="B2" s="5" t="str">
        <f>TEXT(A2,"dddd")</f>
        <v>Saturday</v>
      </c>
      <c r="C2" s="6">
        <v>8</v>
      </c>
      <c r="D2" s="6">
        <v>7</v>
      </c>
      <c r="E2" s="6">
        <v>303</v>
      </c>
      <c r="F2" s="6">
        <v>1772</v>
      </c>
      <c r="G2" s="6">
        <v>663</v>
      </c>
      <c r="H2" s="6">
        <v>569</v>
      </c>
      <c r="I2" s="6">
        <v>540</v>
      </c>
      <c r="J2" s="6" t="s">
        <v>83</v>
      </c>
      <c r="K2" s="6" t="s">
        <v>208</v>
      </c>
      <c r="L2" s="6" t="s">
        <v>163</v>
      </c>
      <c r="M2" s="6">
        <v>14</v>
      </c>
      <c r="N2" s="6">
        <v>6.5</v>
      </c>
      <c r="O2" s="6">
        <v>1.18</v>
      </c>
      <c r="P2" s="6">
        <v>188</v>
      </c>
      <c r="Q2" s="6">
        <v>175</v>
      </c>
      <c r="R2" s="6">
        <v>187</v>
      </c>
      <c r="S2" s="6">
        <v>550</v>
      </c>
      <c r="T2" s="6">
        <v>175</v>
      </c>
      <c r="U2" s="6">
        <v>31.82</v>
      </c>
      <c r="V2" s="6">
        <v>27</v>
      </c>
      <c r="W2" s="6">
        <v>76</v>
      </c>
      <c r="X2" s="6">
        <v>1.29</v>
      </c>
      <c r="Y2" s="6">
        <v>0.5</v>
      </c>
      <c r="Z2" s="7">
        <v>30</v>
      </c>
    </row>
    <row r="3" spans="1:26" x14ac:dyDescent="0.25">
      <c r="A3" s="5">
        <v>44318</v>
      </c>
      <c r="B3" s="5" t="str">
        <f t="shared" ref="B3:B32" si="0">TEXT(A3,"dddd")</f>
        <v>Sunday</v>
      </c>
      <c r="C3" s="6">
        <v>8</v>
      </c>
      <c r="D3" s="6">
        <v>9</v>
      </c>
      <c r="E3" s="6">
        <v>291</v>
      </c>
      <c r="F3" s="6">
        <v>1787</v>
      </c>
      <c r="G3" s="6">
        <v>659</v>
      </c>
      <c r="H3" s="6">
        <v>561</v>
      </c>
      <c r="I3" s="6">
        <v>567</v>
      </c>
      <c r="J3" s="6" t="s">
        <v>281</v>
      </c>
      <c r="K3" s="6" t="s">
        <v>282</v>
      </c>
      <c r="L3" s="6" t="s">
        <v>283</v>
      </c>
      <c r="M3" s="6">
        <v>31</v>
      </c>
      <c r="N3" s="6">
        <v>8.2799999999999994</v>
      </c>
      <c r="O3" s="6">
        <v>2.0699999999999998</v>
      </c>
      <c r="P3" s="6">
        <v>195</v>
      </c>
      <c r="Q3" s="6">
        <v>179</v>
      </c>
      <c r="R3" s="6">
        <v>202</v>
      </c>
      <c r="S3" s="6">
        <v>576</v>
      </c>
      <c r="T3" s="6">
        <v>313</v>
      </c>
      <c r="U3" s="6">
        <v>54.34</v>
      </c>
      <c r="V3" s="6">
        <v>34</v>
      </c>
      <c r="W3" s="6">
        <v>78</v>
      </c>
      <c r="X3" s="6">
        <v>1.3</v>
      </c>
      <c r="Y3" s="6">
        <v>1.02</v>
      </c>
      <c r="Z3" s="7">
        <v>26</v>
      </c>
    </row>
    <row r="4" spans="1:26" x14ac:dyDescent="0.25">
      <c r="A4" s="5">
        <v>44319</v>
      </c>
      <c r="B4" s="5" t="str">
        <f t="shared" si="0"/>
        <v>Monday</v>
      </c>
      <c r="C4" s="6">
        <v>8</v>
      </c>
      <c r="D4" s="6">
        <v>8</v>
      </c>
      <c r="E4" s="6">
        <v>312</v>
      </c>
      <c r="F4" s="6">
        <v>1655</v>
      </c>
      <c r="G4" s="6">
        <v>600</v>
      </c>
      <c r="H4" s="6">
        <v>507</v>
      </c>
      <c r="I4" s="6">
        <v>548</v>
      </c>
      <c r="J4" s="6" t="s">
        <v>123</v>
      </c>
      <c r="K4" s="8" t="s">
        <v>107</v>
      </c>
      <c r="L4" s="6" t="s">
        <v>138</v>
      </c>
      <c r="M4" s="6">
        <v>47</v>
      </c>
      <c r="N4" s="6">
        <v>12.55</v>
      </c>
      <c r="O4" s="6">
        <v>3.12</v>
      </c>
      <c r="P4" s="6">
        <v>181</v>
      </c>
      <c r="Q4" s="6">
        <v>174</v>
      </c>
      <c r="R4" s="6">
        <v>203</v>
      </c>
      <c r="S4" s="6">
        <v>558</v>
      </c>
      <c r="T4" s="6">
        <v>162</v>
      </c>
      <c r="U4" s="6">
        <v>29.03</v>
      </c>
      <c r="V4" s="6">
        <v>25</v>
      </c>
      <c r="W4" s="6">
        <v>55</v>
      </c>
      <c r="X4" s="6">
        <v>1.33</v>
      </c>
      <c r="Y4" s="6">
        <v>2.1</v>
      </c>
      <c r="Z4" s="7">
        <v>41</v>
      </c>
    </row>
    <row r="5" spans="1:26" x14ac:dyDescent="0.25">
      <c r="A5" s="5">
        <v>44320</v>
      </c>
      <c r="B5" s="5" t="str">
        <f t="shared" si="0"/>
        <v>Tuesday</v>
      </c>
      <c r="C5" s="6">
        <v>8</v>
      </c>
      <c r="D5" s="6">
        <v>8</v>
      </c>
      <c r="E5" s="6">
        <v>309</v>
      </c>
      <c r="F5" s="6">
        <v>1788</v>
      </c>
      <c r="G5" s="6">
        <v>643</v>
      </c>
      <c r="H5" s="6">
        <v>559</v>
      </c>
      <c r="I5" s="6">
        <v>586</v>
      </c>
      <c r="J5" s="6" t="s">
        <v>106</v>
      </c>
      <c r="K5" s="6" t="s">
        <v>284</v>
      </c>
      <c r="L5" s="6" t="s">
        <v>197</v>
      </c>
      <c r="M5" s="6">
        <v>44</v>
      </c>
      <c r="N5" s="6">
        <v>10.07</v>
      </c>
      <c r="O5" s="6">
        <v>2.1800000000000002</v>
      </c>
      <c r="P5" s="6">
        <v>189</v>
      </c>
      <c r="Q5" s="6">
        <v>172</v>
      </c>
      <c r="R5" s="6">
        <v>203</v>
      </c>
      <c r="S5" s="6">
        <v>564</v>
      </c>
      <c r="T5" s="6">
        <v>235</v>
      </c>
      <c r="U5" s="6">
        <v>41.67</v>
      </c>
      <c r="V5" s="6">
        <v>30</v>
      </c>
      <c r="W5" s="6">
        <v>65</v>
      </c>
      <c r="X5" s="6">
        <v>1.31</v>
      </c>
      <c r="Y5" s="6">
        <v>1.49</v>
      </c>
      <c r="Z5" s="7">
        <v>34</v>
      </c>
    </row>
    <row r="6" spans="1:26" x14ac:dyDescent="0.25">
      <c r="A6" s="5">
        <v>44321</v>
      </c>
      <c r="B6" s="5" t="str">
        <f t="shared" si="0"/>
        <v>Wednesday</v>
      </c>
      <c r="C6" s="6">
        <v>6</v>
      </c>
      <c r="D6" s="6">
        <v>8</v>
      </c>
      <c r="E6" s="6">
        <v>317</v>
      </c>
      <c r="F6" s="6">
        <v>1786</v>
      </c>
      <c r="G6" s="6">
        <v>659</v>
      </c>
      <c r="H6" s="6">
        <v>556</v>
      </c>
      <c r="I6" s="6">
        <v>571</v>
      </c>
      <c r="J6" s="6" t="s">
        <v>285</v>
      </c>
      <c r="K6" s="6" t="s">
        <v>286</v>
      </c>
      <c r="L6" s="6" t="s">
        <v>179</v>
      </c>
      <c r="M6" s="6">
        <v>29</v>
      </c>
      <c r="N6" s="6">
        <v>8.07</v>
      </c>
      <c r="O6" s="6">
        <v>1.45</v>
      </c>
      <c r="P6" s="6">
        <v>177</v>
      </c>
      <c r="Q6" s="6">
        <v>166</v>
      </c>
      <c r="R6" s="6">
        <v>207</v>
      </c>
      <c r="S6" s="6">
        <v>550</v>
      </c>
      <c r="T6" s="6">
        <v>254</v>
      </c>
      <c r="U6" s="6">
        <v>46.18</v>
      </c>
      <c r="V6" s="6">
        <v>30</v>
      </c>
      <c r="W6" s="6">
        <v>69</v>
      </c>
      <c r="X6" s="6">
        <v>1.34</v>
      </c>
      <c r="Y6" s="6">
        <v>1.18</v>
      </c>
      <c r="Z6" s="7">
        <v>47</v>
      </c>
    </row>
    <row r="7" spans="1:26" x14ac:dyDescent="0.25">
      <c r="A7" s="5">
        <v>44322</v>
      </c>
      <c r="B7" s="5" t="str">
        <f t="shared" si="0"/>
        <v>Thursday</v>
      </c>
      <c r="C7" s="6">
        <v>6</v>
      </c>
      <c r="D7" s="6">
        <v>8</v>
      </c>
      <c r="E7" s="6">
        <v>321</v>
      </c>
      <c r="F7" s="6">
        <v>1717</v>
      </c>
      <c r="G7" s="6">
        <v>687</v>
      </c>
      <c r="H7" s="6">
        <v>507</v>
      </c>
      <c r="I7" s="6">
        <v>523</v>
      </c>
      <c r="J7" s="6" t="s">
        <v>74</v>
      </c>
      <c r="K7" s="8" t="s">
        <v>287</v>
      </c>
      <c r="L7" s="6" t="s">
        <v>278</v>
      </c>
      <c r="M7" s="6">
        <v>24</v>
      </c>
      <c r="N7" s="6">
        <v>13.05</v>
      </c>
      <c r="O7" s="6">
        <v>2.25</v>
      </c>
      <c r="P7" s="6">
        <v>198</v>
      </c>
      <c r="Q7" s="6">
        <v>154</v>
      </c>
      <c r="R7" s="6">
        <v>193</v>
      </c>
      <c r="S7" s="6">
        <v>545</v>
      </c>
      <c r="T7" s="6">
        <v>252</v>
      </c>
      <c r="U7" s="6">
        <v>46.24</v>
      </c>
      <c r="V7" s="6">
        <v>30</v>
      </c>
      <c r="W7" s="6">
        <v>59</v>
      </c>
      <c r="X7" s="6">
        <v>1.36</v>
      </c>
      <c r="Y7" s="6">
        <v>1.45</v>
      </c>
      <c r="Z7" s="7">
        <v>41</v>
      </c>
    </row>
    <row r="8" spans="1:26" x14ac:dyDescent="0.25">
      <c r="A8" s="5">
        <v>44323</v>
      </c>
      <c r="B8" s="5" t="str">
        <f t="shared" si="0"/>
        <v>Friday</v>
      </c>
      <c r="C8" s="6">
        <v>7</v>
      </c>
      <c r="D8" s="6">
        <v>8</v>
      </c>
      <c r="E8" s="6">
        <v>320</v>
      </c>
      <c r="F8" s="6">
        <v>1611</v>
      </c>
      <c r="G8" s="6">
        <v>603</v>
      </c>
      <c r="H8" s="6">
        <v>470</v>
      </c>
      <c r="I8" s="6">
        <v>411</v>
      </c>
      <c r="J8" s="9" t="s">
        <v>136</v>
      </c>
      <c r="K8" s="9" t="s">
        <v>155</v>
      </c>
      <c r="L8" s="6" t="s">
        <v>288</v>
      </c>
      <c r="M8" s="6">
        <v>22</v>
      </c>
      <c r="N8" s="6">
        <v>4.45</v>
      </c>
      <c r="O8" s="6">
        <v>1.07</v>
      </c>
      <c r="P8" s="6">
        <v>177</v>
      </c>
      <c r="Q8" s="6">
        <v>166</v>
      </c>
      <c r="R8" s="6">
        <v>200</v>
      </c>
      <c r="S8" s="6">
        <v>543</v>
      </c>
      <c r="T8" s="6">
        <v>102</v>
      </c>
      <c r="U8" s="6">
        <v>18.78</v>
      </c>
      <c r="V8" s="6">
        <v>23</v>
      </c>
      <c r="W8" s="6">
        <v>87</v>
      </c>
      <c r="X8" s="6">
        <v>1.23</v>
      </c>
      <c r="Y8" s="6">
        <v>0.34</v>
      </c>
      <c r="Z8" s="7">
        <v>24</v>
      </c>
    </row>
    <row r="9" spans="1:26" x14ac:dyDescent="0.25">
      <c r="A9" s="5">
        <v>44324</v>
      </c>
      <c r="B9" s="5" t="str">
        <f t="shared" si="0"/>
        <v>Saturday</v>
      </c>
      <c r="C9" s="6">
        <v>7</v>
      </c>
      <c r="D9" s="6">
        <v>8</v>
      </c>
      <c r="E9" s="6">
        <v>309</v>
      </c>
      <c r="F9" s="6">
        <v>1676</v>
      </c>
      <c r="G9" s="6">
        <v>620</v>
      </c>
      <c r="H9" s="6">
        <v>469</v>
      </c>
      <c r="I9" s="6">
        <v>502</v>
      </c>
      <c r="J9" s="9" t="s">
        <v>89</v>
      </c>
      <c r="K9" s="9" t="s">
        <v>196</v>
      </c>
      <c r="L9" s="8" t="s">
        <v>201</v>
      </c>
      <c r="M9" s="6">
        <v>28</v>
      </c>
      <c r="N9" s="6">
        <v>6.04</v>
      </c>
      <c r="O9" s="6">
        <v>1.41</v>
      </c>
      <c r="P9" s="6">
        <v>178</v>
      </c>
      <c r="Q9" s="6">
        <v>155</v>
      </c>
      <c r="R9" s="6">
        <v>185</v>
      </c>
      <c r="S9" s="6">
        <v>518</v>
      </c>
      <c r="T9" s="6">
        <v>117</v>
      </c>
      <c r="U9" s="6">
        <v>22.59</v>
      </c>
      <c r="V9" s="6">
        <v>23</v>
      </c>
      <c r="W9" s="6">
        <v>84.7</v>
      </c>
      <c r="X9" s="6">
        <v>1.27</v>
      </c>
      <c r="Y9" s="6">
        <v>0.43</v>
      </c>
      <c r="Z9" s="7">
        <v>24</v>
      </c>
    </row>
    <row r="10" spans="1:26" x14ac:dyDescent="0.25">
      <c r="A10" s="5">
        <v>44325</v>
      </c>
      <c r="B10" s="5" t="str">
        <f t="shared" si="0"/>
        <v>Sunday</v>
      </c>
      <c r="C10" s="6">
        <v>5</v>
      </c>
      <c r="D10" s="6">
        <v>7</v>
      </c>
      <c r="E10" s="6">
        <v>300</v>
      </c>
      <c r="F10" s="6">
        <v>1519</v>
      </c>
      <c r="G10" s="6">
        <v>588</v>
      </c>
      <c r="H10" s="6">
        <v>462</v>
      </c>
      <c r="I10" s="6">
        <v>469</v>
      </c>
      <c r="J10" s="9" t="s">
        <v>289</v>
      </c>
      <c r="K10" s="9" t="s">
        <v>81</v>
      </c>
      <c r="L10" s="6" t="s">
        <v>290</v>
      </c>
      <c r="M10" s="6">
        <v>30</v>
      </c>
      <c r="N10" s="6">
        <v>8.51</v>
      </c>
      <c r="O10" s="6">
        <v>1.46</v>
      </c>
      <c r="P10" s="6">
        <v>178</v>
      </c>
      <c r="Q10" s="6">
        <v>152</v>
      </c>
      <c r="R10" s="6">
        <v>182</v>
      </c>
      <c r="S10" s="6">
        <v>512</v>
      </c>
      <c r="T10" s="6">
        <v>69</v>
      </c>
      <c r="U10" s="6">
        <v>13.48</v>
      </c>
      <c r="V10" s="6">
        <v>20</v>
      </c>
      <c r="W10" s="6">
        <v>70</v>
      </c>
      <c r="X10" s="6">
        <v>1.28</v>
      </c>
      <c r="Y10" s="6">
        <v>1.22</v>
      </c>
      <c r="Z10" s="7">
        <v>17</v>
      </c>
    </row>
    <row r="11" spans="1:26" x14ac:dyDescent="0.25">
      <c r="A11" s="5">
        <v>44326</v>
      </c>
      <c r="B11" s="5" t="str">
        <f t="shared" si="0"/>
        <v>Monday</v>
      </c>
      <c r="C11" s="6">
        <v>8</v>
      </c>
      <c r="D11" s="6">
        <v>8</v>
      </c>
      <c r="E11" s="6">
        <v>265</v>
      </c>
      <c r="F11" s="6">
        <v>1528</v>
      </c>
      <c r="G11" s="6">
        <v>512</v>
      </c>
      <c r="H11" s="6">
        <v>493</v>
      </c>
      <c r="I11" s="6">
        <v>523</v>
      </c>
      <c r="J11" s="9" t="s">
        <v>123</v>
      </c>
      <c r="K11" s="9" t="s">
        <v>90</v>
      </c>
      <c r="L11" s="6" t="s">
        <v>166</v>
      </c>
      <c r="M11" s="6">
        <v>42</v>
      </c>
      <c r="N11" s="6">
        <v>10.57</v>
      </c>
      <c r="O11" s="6">
        <v>2.0699999999999998</v>
      </c>
      <c r="P11" s="6">
        <v>156</v>
      </c>
      <c r="Q11" s="6">
        <v>160</v>
      </c>
      <c r="R11" s="6">
        <v>175</v>
      </c>
      <c r="S11" s="6">
        <v>491</v>
      </c>
      <c r="T11" s="6">
        <v>128</v>
      </c>
      <c r="U11" s="6">
        <v>26.07</v>
      </c>
      <c r="V11" s="6">
        <v>25</v>
      </c>
      <c r="W11" s="6">
        <v>68</v>
      </c>
      <c r="X11" s="6">
        <v>1.35</v>
      </c>
      <c r="Y11" s="6">
        <v>1.4</v>
      </c>
      <c r="Z11" s="7">
        <v>37</v>
      </c>
    </row>
    <row r="12" spans="1:26" x14ac:dyDescent="0.25">
      <c r="A12" s="5">
        <v>44327</v>
      </c>
      <c r="B12" s="5" t="str">
        <f t="shared" si="0"/>
        <v>Tuesday</v>
      </c>
      <c r="C12" s="6">
        <v>8</v>
      </c>
      <c r="D12" s="6">
        <v>8</v>
      </c>
      <c r="E12" s="6">
        <v>291</v>
      </c>
      <c r="F12" s="6">
        <v>1769</v>
      </c>
      <c r="G12" s="6">
        <v>640</v>
      </c>
      <c r="H12" s="6">
        <v>533</v>
      </c>
      <c r="I12" s="6">
        <v>596</v>
      </c>
      <c r="J12" s="9" t="s">
        <v>214</v>
      </c>
      <c r="K12" s="6" t="s">
        <v>291</v>
      </c>
      <c r="L12" s="6" t="s">
        <v>292</v>
      </c>
      <c r="M12" s="6">
        <v>52</v>
      </c>
      <c r="N12" s="6">
        <v>10.5</v>
      </c>
      <c r="O12" s="6">
        <v>2.1800000000000002</v>
      </c>
      <c r="P12" s="6">
        <v>167</v>
      </c>
      <c r="Q12" s="6">
        <v>152</v>
      </c>
      <c r="R12" s="6">
        <v>205</v>
      </c>
      <c r="S12" s="6">
        <v>524</v>
      </c>
      <c r="T12" s="6">
        <v>198</v>
      </c>
      <c r="U12" s="6">
        <v>37.79</v>
      </c>
      <c r="V12" s="6">
        <v>29</v>
      </c>
      <c r="W12" s="6">
        <v>69</v>
      </c>
      <c r="X12" s="6">
        <v>1.36</v>
      </c>
      <c r="Y12" s="6">
        <v>1.44</v>
      </c>
      <c r="Z12" s="7">
        <v>42</v>
      </c>
    </row>
    <row r="13" spans="1:26" x14ac:dyDescent="0.25">
      <c r="A13" s="5">
        <v>44328</v>
      </c>
      <c r="B13" s="5" t="str">
        <f t="shared" si="0"/>
        <v>Wednesday</v>
      </c>
      <c r="C13" s="6">
        <v>7</v>
      </c>
      <c r="D13" s="6">
        <v>8</v>
      </c>
      <c r="E13" s="6">
        <v>300</v>
      </c>
      <c r="F13" s="6">
        <v>1839</v>
      </c>
      <c r="G13" s="6">
        <v>678</v>
      </c>
      <c r="H13" s="6">
        <v>542</v>
      </c>
      <c r="I13" s="6">
        <v>619</v>
      </c>
      <c r="J13" s="9" t="s">
        <v>285</v>
      </c>
      <c r="K13" s="6" t="s">
        <v>140</v>
      </c>
      <c r="L13" s="6" t="s">
        <v>293</v>
      </c>
      <c r="M13" s="6">
        <v>43</v>
      </c>
      <c r="N13" s="6">
        <v>8.0399999999999991</v>
      </c>
      <c r="O13" s="6">
        <v>2.13</v>
      </c>
      <c r="P13" s="6">
        <v>204</v>
      </c>
      <c r="Q13" s="6">
        <v>157</v>
      </c>
      <c r="R13" s="6">
        <v>220</v>
      </c>
      <c r="S13" s="6">
        <v>581</v>
      </c>
      <c r="T13" s="6">
        <v>387</v>
      </c>
      <c r="U13" s="6">
        <v>66.61</v>
      </c>
      <c r="V13" s="6">
        <v>39</v>
      </c>
      <c r="W13" s="6">
        <v>70</v>
      </c>
      <c r="X13" s="6">
        <v>1.26</v>
      </c>
      <c r="Y13" s="6">
        <v>1.1399999999999999</v>
      </c>
      <c r="Z13" s="7">
        <v>24</v>
      </c>
    </row>
    <row r="14" spans="1:26" x14ac:dyDescent="0.25">
      <c r="A14" s="5">
        <v>44329</v>
      </c>
      <c r="B14" s="5" t="str">
        <f t="shared" si="0"/>
        <v>Thursday</v>
      </c>
      <c r="C14" s="6">
        <v>6</v>
      </c>
      <c r="D14" s="6">
        <v>8</v>
      </c>
      <c r="E14" s="6">
        <v>317</v>
      </c>
      <c r="F14" s="6">
        <v>1678</v>
      </c>
      <c r="G14" s="6">
        <v>608</v>
      </c>
      <c r="H14" s="6">
        <v>505</v>
      </c>
      <c r="I14" s="6">
        <v>523</v>
      </c>
      <c r="J14" s="9" t="s">
        <v>294</v>
      </c>
      <c r="K14" s="10" t="s">
        <v>295</v>
      </c>
      <c r="L14" s="6" t="s">
        <v>179</v>
      </c>
      <c r="M14" s="6">
        <v>29</v>
      </c>
      <c r="N14" s="6">
        <v>7.26</v>
      </c>
      <c r="O14" s="6">
        <v>1.28</v>
      </c>
      <c r="P14" s="6">
        <v>200</v>
      </c>
      <c r="Q14" s="6">
        <v>150</v>
      </c>
      <c r="R14" s="6">
        <v>194</v>
      </c>
      <c r="S14" s="6">
        <v>544</v>
      </c>
      <c r="T14" s="6">
        <v>190</v>
      </c>
      <c r="U14" s="6">
        <v>34.93</v>
      </c>
      <c r="V14" s="6">
        <v>27</v>
      </c>
      <c r="W14" s="6">
        <v>70</v>
      </c>
      <c r="X14" s="6">
        <v>1.26</v>
      </c>
      <c r="Y14" s="6">
        <v>1.1299999999999999</v>
      </c>
      <c r="Z14" s="7">
        <v>26</v>
      </c>
    </row>
    <row r="15" spans="1:26" x14ac:dyDescent="0.25">
      <c r="A15" s="5">
        <v>44330</v>
      </c>
      <c r="B15" s="5" t="str">
        <f t="shared" si="0"/>
        <v>Friday</v>
      </c>
      <c r="C15" s="6">
        <v>7</v>
      </c>
      <c r="D15" s="6">
        <v>7</v>
      </c>
      <c r="E15" s="6">
        <v>312</v>
      </c>
      <c r="F15" s="6">
        <v>1687</v>
      </c>
      <c r="G15" s="6">
        <v>624</v>
      </c>
      <c r="H15" s="6">
        <v>516</v>
      </c>
      <c r="I15" s="6">
        <v>547</v>
      </c>
      <c r="J15" s="9" t="s">
        <v>86</v>
      </c>
      <c r="K15" s="8" t="s">
        <v>296</v>
      </c>
      <c r="L15" s="6" t="s">
        <v>297</v>
      </c>
      <c r="M15" s="11">
        <v>47</v>
      </c>
      <c r="N15" s="11">
        <v>11.58</v>
      </c>
      <c r="O15" s="6">
        <v>2.4500000000000002</v>
      </c>
      <c r="P15" s="6">
        <v>178</v>
      </c>
      <c r="Q15" s="6">
        <v>164</v>
      </c>
      <c r="R15" s="6">
        <v>187</v>
      </c>
      <c r="S15" s="6">
        <v>529</v>
      </c>
      <c r="T15" s="12">
        <v>73</v>
      </c>
      <c r="U15" s="6">
        <v>13.8</v>
      </c>
      <c r="V15" s="6">
        <v>21</v>
      </c>
      <c r="W15" s="6">
        <v>64</v>
      </c>
      <c r="X15" s="6">
        <v>1.35</v>
      </c>
      <c r="Y15" s="13">
        <v>2</v>
      </c>
      <c r="Z15" s="7">
        <v>26</v>
      </c>
    </row>
    <row r="16" spans="1:26" x14ac:dyDescent="0.25">
      <c r="A16" s="5">
        <v>44331</v>
      </c>
      <c r="B16" s="5" t="str">
        <f t="shared" si="0"/>
        <v>Saturday</v>
      </c>
      <c r="C16" s="6">
        <v>8</v>
      </c>
      <c r="D16" s="6">
        <v>6</v>
      </c>
      <c r="E16" s="6">
        <v>299</v>
      </c>
      <c r="F16" s="6">
        <v>1679</v>
      </c>
      <c r="G16" s="6">
        <v>691</v>
      </c>
      <c r="H16" s="6">
        <v>519</v>
      </c>
      <c r="I16" s="6">
        <v>466</v>
      </c>
      <c r="J16" s="6" t="s">
        <v>170</v>
      </c>
      <c r="K16" s="10" t="s">
        <v>124</v>
      </c>
      <c r="L16" s="9" t="s">
        <v>293</v>
      </c>
      <c r="M16" s="6">
        <v>43</v>
      </c>
      <c r="N16" s="6">
        <v>11.17</v>
      </c>
      <c r="O16" s="6">
        <v>2.06</v>
      </c>
      <c r="P16" s="6">
        <v>189</v>
      </c>
      <c r="Q16" s="6">
        <v>164</v>
      </c>
      <c r="R16" s="6">
        <v>187</v>
      </c>
      <c r="S16" s="6">
        <v>540</v>
      </c>
      <c r="T16" s="6">
        <v>121</v>
      </c>
      <c r="U16" s="6">
        <v>22.41</v>
      </c>
      <c r="V16" s="6">
        <v>24</v>
      </c>
      <c r="W16" s="6">
        <v>80</v>
      </c>
      <c r="X16" s="6">
        <v>1.25</v>
      </c>
      <c r="Y16" s="6">
        <v>1.1399999999999999</v>
      </c>
      <c r="Z16" s="7">
        <v>19</v>
      </c>
    </row>
    <row r="17" spans="1:26" x14ac:dyDescent="0.25">
      <c r="A17" s="5">
        <v>44332</v>
      </c>
      <c r="B17" s="5" t="str">
        <f t="shared" si="0"/>
        <v>Sunday</v>
      </c>
      <c r="C17" s="6">
        <v>8</v>
      </c>
      <c r="D17" s="6">
        <v>6</v>
      </c>
      <c r="E17" s="6">
        <v>300</v>
      </c>
      <c r="F17" s="6">
        <v>1550</v>
      </c>
      <c r="G17" s="6">
        <v>597</v>
      </c>
      <c r="H17" s="6">
        <v>519</v>
      </c>
      <c r="I17" s="6">
        <v>434</v>
      </c>
      <c r="J17" s="6" t="s">
        <v>86</v>
      </c>
      <c r="K17" s="14" t="s">
        <v>210</v>
      </c>
      <c r="L17" s="6" t="s">
        <v>298</v>
      </c>
      <c r="M17" s="6">
        <v>51</v>
      </c>
      <c r="N17" s="6">
        <v>13.22</v>
      </c>
      <c r="O17" s="6">
        <v>3.25</v>
      </c>
      <c r="P17" s="6">
        <v>174</v>
      </c>
      <c r="Q17" s="6">
        <v>164</v>
      </c>
      <c r="R17" s="6">
        <v>196</v>
      </c>
      <c r="S17" s="6">
        <v>534</v>
      </c>
      <c r="T17" s="6">
        <v>163</v>
      </c>
      <c r="U17" s="6">
        <v>30.52</v>
      </c>
      <c r="V17" s="6">
        <v>26</v>
      </c>
      <c r="W17" s="6">
        <v>70</v>
      </c>
      <c r="X17" s="6">
        <v>1.34</v>
      </c>
      <c r="Y17" s="6">
        <v>1.54</v>
      </c>
      <c r="Z17" s="7">
        <v>24</v>
      </c>
    </row>
    <row r="18" spans="1:26" x14ac:dyDescent="0.25">
      <c r="A18" s="5">
        <v>44333</v>
      </c>
      <c r="B18" s="5" t="str">
        <f t="shared" si="0"/>
        <v>Monday</v>
      </c>
      <c r="C18" s="6">
        <v>8</v>
      </c>
      <c r="D18" s="6">
        <v>8</v>
      </c>
      <c r="E18" s="6">
        <v>315</v>
      </c>
      <c r="F18" s="6">
        <v>1605</v>
      </c>
      <c r="G18" s="6">
        <v>553</v>
      </c>
      <c r="H18" s="6">
        <v>485</v>
      </c>
      <c r="I18" s="6">
        <v>567</v>
      </c>
      <c r="J18" s="9" t="s">
        <v>103</v>
      </c>
      <c r="K18" s="8" t="s">
        <v>299</v>
      </c>
      <c r="L18" s="9" t="s">
        <v>100</v>
      </c>
      <c r="M18" s="6">
        <v>19</v>
      </c>
      <c r="N18" s="6">
        <v>3.54</v>
      </c>
      <c r="O18" s="6">
        <v>1.03</v>
      </c>
      <c r="P18" s="6">
        <v>160</v>
      </c>
      <c r="Q18" s="6">
        <v>162</v>
      </c>
      <c r="R18" s="6">
        <v>208</v>
      </c>
      <c r="S18" s="6">
        <v>530</v>
      </c>
      <c r="T18" s="6">
        <v>173</v>
      </c>
      <c r="U18" s="6">
        <v>32.450000000000003</v>
      </c>
      <c r="V18" s="6">
        <v>28</v>
      </c>
      <c r="W18" s="6">
        <v>82</v>
      </c>
      <c r="X18" s="6">
        <v>1.24</v>
      </c>
      <c r="Y18" s="6">
        <v>0.38</v>
      </c>
      <c r="Z18" s="7">
        <v>21</v>
      </c>
    </row>
    <row r="19" spans="1:26" x14ac:dyDescent="0.25">
      <c r="A19" s="5">
        <v>44334</v>
      </c>
      <c r="B19" s="5" t="str">
        <f t="shared" si="0"/>
        <v>Tuesday</v>
      </c>
      <c r="C19" s="6">
        <v>7</v>
      </c>
      <c r="D19" s="6">
        <v>8</v>
      </c>
      <c r="E19" s="6">
        <v>312</v>
      </c>
      <c r="F19" s="6">
        <v>1700</v>
      </c>
      <c r="G19" s="6">
        <v>617</v>
      </c>
      <c r="H19" s="6">
        <v>506</v>
      </c>
      <c r="I19" s="6">
        <v>577</v>
      </c>
      <c r="J19" s="9" t="s">
        <v>300</v>
      </c>
      <c r="K19" s="10" t="s">
        <v>212</v>
      </c>
      <c r="L19" s="9" t="s">
        <v>301</v>
      </c>
      <c r="M19" s="6">
        <v>37</v>
      </c>
      <c r="N19" s="6">
        <v>9.0299999999999994</v>
      </c>
      <c r="O19" s="6">
        <v>2.1800000000000002</v>
      </c>
      <c r="P19" s="6">
        <v>174</v>
      </c>
      <c r="Q19" s="6">
        <v>174</v>
      </c>
      <c r="R19" s="6">
        <v>201</v>
      </c>
      <c r="S19" s="6">
        <v>549</v>
      </c>
      <c r="T19" s="6">
        <v>136</v>
      </c>
      <c r="U19" s="6">
        <v>24.77</v>
      </c>
      <c r="V19" s="6">
        <v>24</v>
      </c>
      <c r="W19" s="6">
        <v>55</v>
      </c>
      <c r="X19" s="6">
        <v>1.38</v>
      </c>
      <c r="Y19" s="6">
        <v>2.08</v>
      </c>
      <c r="Z19" s="7">
        <v>39</v>
      </c>
    </row>
    <row r="20" spans="1:26" x14ac:dyDescent="0.25">
      <c r="A20" s="5">
        <v>44335</v>
      </c>
      <c r="B20" s="5" t="str">
        <f t="shared" si="0"/>
        <v>Wednesday</v>
      </c>
      <c r="C20" s="6">
        <v>8</v>
      </c>
      <c r="D20" s="6">
        <v>8</v>
      </c>
      <c r="E20" s="6">
        <v>323</v>
      </c>
      <c r="F20" s="6">
        <v>1745</v>
      </c>
      <c r="G20" s="6">
        <v>642</v>
      </c>
      <c r="H20" s="6">
        <v>530</v>
      </c>
      <c r="I20" s="6">
        <v>573</v>
      </c>
      <c r="J20" s="10" t="s">
        <v>302</v>
      </c>
      <c r="K20" s="10" t="s">
        <v>212</v>
      </c>
      <c r="L20" s="9" t="s">
        <v>201</v>
      </c>
      <c r="M20" s="6">
        <v>28</v>
      </c>
      <c r="N20" s="6">
        <v>10.119999999999999</v>
      </c>
      <c r="O20" s="6">
        <v>3.07</v>
      </c>
      <c r="P20" s="6">
        <v>185</v>
      </c>
      <c r="Q20" s="6">
        <v>160</v>
      </c>
      <c r="R20" s="6">
        <v>220</v>
      </c>
      <c r="S20" s="6">
        <v>565</v>
      </c>
      <c r="T20" s="6">
        <v>187</v>
      </c>
      <c r="U20" s="6">
        <v>33.1</v>
      </c>
      <c r="V20" s="6">
        <v>27</v>
      </c>
      <c r="W20" s="6">
        <v>53</v>
      </c>
      <c r="X20" s="6">
        <v>1.34</v>
      </c>
      <c r="Y20" s="6">
        <v>2.06</v>
      </c>
      <c r="Z20" s="7">
        <v>28</v>
      </c>
    </row>
    <row r="21" spans="1:26" x14ac:dyDescent="0.25">
      <c r="A21" s="5">
        <v>44336</v>
      </c>
      <c r="B21" s="5" t="str">
        <f t="shared" si="0"/>
        <v>Thursday</v>
      </c>
      <c r="C21" s="6">
        <v>8</v>
      </c>
      <c r="D21" s="6">
        <v>8</v>
      </c>
      <c r="E21" s="6">
        <v>329</v>
      </c>
      <c r="F21" s="6">
        <v>1754</v>
      </c>
      <c r="G21" s="6">
        <v>678</v>
      </c>
      <c r="H21" s="6">
        <v>544</v>
      </c>
      <c r="I21" s="6">
        <v>532</v>
      </c>
      <c r="J21" s="10" t="s">
        <v>126</v>
      </c>
      <c r="K21" s="9" t="s">
        <v>36</v>
      </c>
      <c r="L21" s="9" t="s">
        <v>303</v>
      </c>
      <c r="M21" s="6">
        <v>16</v>
      </c>
      <c r="N21" s="6">
        <v>3.41</v>
      </c>
      <c r="O21" s="6">
        <v>1.02</v>
      </c>
      <c r="P21" s="6">
        <v>198</v>
      </c>
      <c r="Q21" s="6">
        <v>173</v>
      </c>
      <c r="R21" s="6">
        <v>210</v>
      </c>
      <c r="S21" s="6">
        <v>581</v>
      </c>
      <c r="T21" s="6">
        <v>186</v>
      </c>
      <c r="U21" s="6">
        <v>32.01</v>
      </c>
      <c r="V21" s="6">
        <v>25</v>
      </c>
      <c r="W21" s="6">
        <v>91</v>
      </c>
      <c r="X21" s="6">
        <v>1.3</v>
      </c>
      <c r="Y21" s="6">
        <v>0.3</v>
      </c>
      <c r="Z21" s="7">
        <v>15</v>
      </c>
    </row>
    <row r="22" spans="1:26" x14ac:dyDescent="0.25">
      <c r="A22" s="5">
        <v>44337</v>
      </c>
      <c r="B22" s="5" t="str">
        <f t="shared" si="0"/>
        <v>Friday</v>
      </c>
      <c r="C22" s="6">
        <v>8</v>
      </c>
      <c r="D22" s="6">
        <v>8</v>
      </c>
      <c r="E22" s="6">
        <v>320</v>
      </c>
      <c r="F22" s="6">
        <v>1660</v>
      </c>
      <c r="G22" s="6">
        <v>632</v>
      </c>
      <c r="H22" s="6">
        <v>514</v>
      </c>
      <c r="I22" s="6">
        <v>514</v>
      </c>
      <c r="J22" s="10" t="s">
        <v>168</v>
      </c>
      <c r="K22" s="9" t="s">
        <v>304</v>
      </c>
      <c r="L22" s="9" t="s">
        <v>278</v>
      </c>
      <c r="M22" s="6">
        <v>22</v>
      </c>
      <c r="N22" s="6">
        <v>9.02</v>
      </c>
      <c r="O22" s="6">
        <v>1.45</v>
      </c>
      <c r="P22" s="6">
        <v>202</v>
      </c>
      <c r="Q22" s="6">
        <v>165</v>
      </c>
      <c r="R22" s="6">
        <v>198</v>
      </c>
      <c r="S22" s="6">
        <v>565</v>
      </c>
      <c r="T22" s="6">
        <v>200</v>
      </c>
      <c r="U22" s="6">
        <v>35.4</v>
      </c>
      <c r="V22" s="6">
        <v>27</v>
      </c>
      <c r="W22" s="6">
        <v>82</v>
      </c>
      <c r="X22" s="6">
        <v>1.29</v>
      </c>
      <c r="Y22" s="6">
        <v>0.43</v>
      </c>
      <c r="Z22" s="7">
        <v>26</v>
      </c>
    </row>
    <row r="23" spans="1:26" ht="18.75" customHeight="1" x14ac:dyDescent="0.25">
      <c r="A23" s="5">
        <v>44338</v>
      </c>
      <c r="B23" s="5" t="str">
        <f t="shared" si="0"/>
        <v>Saturday</v>
      </c>
      <c r="C23" s="6">
        <v>8</v>
      </c>
      <c r="D23" s="6">
        <v>8</v>
      </c>
      <c r="E23" s="6">
        <v>299</v>
      </c>
      <c r="F23" s="6">
        <v>1660</v>
      </c>
      <c r="G23" s="6">
        <v>609</v>
      </c>
      <c r="H23" s="6">
        <v>537</v>
      </c>
      <c r="I23" s="6">
        <v>509</v>
      </c>
      <c r="J23" s="10" t="s">
        <v>305</v>
      </c>
      <c r="K23" s="14" t="s">
        <v>306</v>
      </c>
      <c r="L23" s="9" t="s">
        <v>307</v>
      </c>
      <c r="M23" s="6">
        <v>25</v>
      </c>
      <c r="N23" s="6">
        <v>12.47</v>
      </c>
      <c r="O23" s="6">
        <v>2.0499999999999998</v>
      </c>
      <c r="P23" s="6">
        <v>196</v>
      </c>
      <c r="Q23" s="6">
        <v>178</v>
      </c>
      <c r="R23" s="6">
        <v>185</v>
      </c>
      <c r="S23" s="6">
        <v>559</v>
      </c>
      <c r="T23" s="6">
        <v>190</v>
      </c>
      <c r="U23" s="6">
        <v>34.11</v>
      </c>
      <c r="V23" s="6">
        <v>27</v>
      </c>
      <c r="W23" s="6">
        <v>79</v>
      </c>
      <c r="X23" s="6">
        <v>1.28</v>
      </c>
      <c r="Y23" s="6">
        <v>1.06</v>
      </c>
      <c r="Z23" s="7">
        <v>25</v>
      </c>
    </row>
    <row r="24" spans="1:26" x14ac:dyDescent="0.25">
      <c r="A24" s="5">
        <v>44339</v>
      </c>
      <c r="B24" s="5" t="str">
        <f t="shared" si="0"/>
        <v>Sunday</v>
      </c>
      <c r="C24" s="6">
        <v>8</v>
      </c>
      <c r="D24" s="6">
        <v>9</v>
      </c>
      <c r="E24" s="6">
        <v>311</v>
      </c>
      <c r="F24" s="6">
        <v>1576</v>
      </c>
      <c r="G24" s="6">
        <v>543</v>
      </c>
      <c r="H24" s="6">
        <v>509</v>
      </c>
      <c r="I24" s="6">
        <v>524</v>
      </c>
      <c r="J24" s="10" t="s">
        <v>80</v>
      </c>
      <c r="K24" s="10" t="s">
        <v>308</v>
      </c>
      <c r="L24" s="9" t="s">
        <v>309</v>
      </c>
      <c r="M24" s="6">
        <v>16</v>
      </c>
      <c r="N24" s="6">
        <v>7.25</v>
      </c>
      <c r="O24" s="6">
        <v>1.26</v>
      </c>
      <c r="P24" s="6">
        <v>192</v>
      </c>
      <c r="Q24" s="6">
        <v>162</v>
      </c>
      <c r="R24" s="6">
        <v>205</v>
      </c>
      <c r="S24" s="6">
        <v>555</v>
      </c>
      <c r="T24" s="6">
        <v>149</v>
      </c>
      <c r="U24" s="13">
        <v>26.85</v>
      </c>
      <c r="V24" s="6">
        <v>25</v>
      </c>
      <c r="W24" s="6">
        <v>92</v>
      </c>
      <c r="X24" s="6">
        <v>1.26</v>
      </c>
      <c r="Y24" s="6">
        <v>0.25</v>
      </c>
      <c r="Z24" s="7">
        <v>15</v>
      </c>
    </row>
    <row r="25" spans="1:26" x14ac:dyDescent="0.25">
      <c r="A25" s="5">
        <v>44340</v>
      </c>
      <c r="B25" s="5" t="str">
        <f t="shared" si="0"/>
        <v>Monday</v>
      </c>
      <c r="C25" s="6">
        <v>8</v>
      </c>
      <c r="D25" s="6">
        <v>8</v>
      </c>
      <c r="E25" s="6" t="s">
        <v>55</v>
      </c>
      <c r="F25" s="6">
        <v>1640</v>
      </c>
      <c r="G25" s="6">
        <v>566</v>
      </c>
      <c r="H25" s="6">
        <v>473</v>
      </c>
      <c r="I25" s="6">
        <v>563</v>
      </c>
      <c r="J25" s="10" t="s">
        <v>285</v>
      </c>
      <c r="K25" s="10" t="s">
        <v>216</v>
      </c>
      <c r="L25" s="6" t="s">
        <v>121</v>
      </c>
      <c r="M25" s="6">
        <v>45</v>
      </c>
      <c r="N25" s="6">
        <v>10.31</v>
      </c>
      <c r="O25" s="6">
        <v>1.55</v>
      </c>
      <c r="P25" s="6">
        <v>172</v>
      </c>
      <c r="Q25" s="6">
        <v>157</v>
      </c>
      <c r="R25" s="6">
        <v>188</v>
      </c>
      <c r="S25" s="6">
        <v>517</v>
      </c>
      <c r="T25" s="6">
        <v>133</v>
      </c>
      <c r="U25" s="6">
        <v>25.73</v>
      </c>
      <c r="V25" s="6">
        <v>24</v>
      </c>
      <c r="W25" s="6">
        <v>64</v>
      </c>
      <c r="X25" s="6">
        <v>1.31</v>
      </c>
      <c r="Y25" s="6">
        <v>1.37</v>
      </c>
      <c r="Z25" s="7">
        <v>41</v>
      </c>
    </row>
    <row r="26" spans="1:26" x14ac:dyDescent="0.25">
      <c r="A26" s="5">
        <v>44341</v>
      </c>
      <c r="B26" s="5" t="str">
        <f t="shared" si="0"/>
        <v>Tuesday</v>
      </c>
      <c r="C26" s="6">
        <v>8</v>
      </c>
      <c r="D26" s="6">
        <v>8</v>
      </c>
      <c r="E26" s="6" t="s">
        <v>55</v>
      </c>
      <c r="F26" s="6">
        <v>1762</v>
      </c>
      <c r="G26" s="6">
        <v>649</v>
      </c>
      <c r="H26" s="6">
        <v>539</v>
      </c>
      <c r="I26" s="6">
        <v>574</v>
      </c>
      <c r="J26" s="10" t="s">
        <v>106</v>
      </c>
      <c r="K26" s="6" t="s">
        <v>260</v>
      </c>
      <c r="L26" s="6" t="s">
        <v>261</v>
      </c>
      <c r="M26" s="6">
        <v>35</v>
      </c>
      <c r="N26" s="6">
        <v>8.23</v>
      </c>
      <c r="O26" s="6">
        <v>1.55</v>
      </c>
      <c r="P26" s="6">
        <v>161</v>
      </c>
      <c r="Q26" s="6">
        <v>148</v>
      </c>
      <c r="R26" s="6">
        <v>185</v>
      </c>
      <c r="S26" s="6">
        <v>494</v>
      </c>
      <c r="T26" s="6">
        <v>243</v>
      </c>
      <c r="U26" s="6">
        <v>49.19</v>
      </c>
      <c r="V26" s="6">
        <v>32</v>
      </c>
      <c r="W26" s="6">
        <v>71</v>
      </c>
      <c r="X26" s="6">
        <v>1.31</v>
      </c>
      <c r="Y26" s="6">
        <v>1.22</v>
      </c>
      <c r="Z26" s="7">
        <v>33</v>
      </c>
    </row>
    <row r="27" spans="1:26" x14ac:dyDescent="0.25">
      <c r="A27" s="5">
        <v>44342</v>
      </c>
      <c r="B27" s="5" t="str">
        <f t="shared" si="0"/>
        <v>Wednesday</v>
      </c>
      <c r="C27" s="6">
        <v>7</v>
      </c>
      <c r="D27" s="6">
        <v>8</v>
      </c>
      <c r="E27" s="6">
        <v>327</v>
      </c>
      <c r="F27" s="6">
        <v>1713</v>
      </c>
      <c r="G27" s="6">
        <v>665</v>
      </c>
      <c r="H27" s="6">
        <v>508</v>
      </c>
      <c r="I27" s="6">
        <v>540</v>
      </c>
      <c r="J27" s="9" t="s">
        <v>310</v>
      </c>
      <c r="K27" s="10" t="s">
        <v>222</v>
      </c>
      <c r="L27" s="6" t="s">
        <v>144</v>
      </c>
      <c r="M27" s="6">
        <v>28</v>
      </c>
      <c r="N27" s="6">
        <v>6.25</v>
      </c>
      <c r="O27" s="6">
        <v>1.44</v>
      </c>
      <c r="P27" s="6">
        <v>192</v>
      </c>
      <c r="Q27" s="6">
        <v>179</v>
      </c>
      <c r="R27" s="6">
        <v>239</v>
      </c>
      <c r="S27" s="6">
        <v>610</v>
      </c>
      <c r="T27" s="6">
        <v>273</v>
      </c>
      <c r="U27" s="6">
        <v>44.75</v>
      </c>
      <c r="V27" s="6">
        <v>31</v>
      </c>
      <c r="W27" s="6">
        <v>82</v>
      </c>
      <c r="X27" s="6">
        <v>1.3</v>
      </c>
      <c r="Y27" s="6">
        <v>0.51</v>
      </c>
      <c r="Z27" s="7">
        <v>16</v>
      </c>
    </row>
    <row r="28" spans="1:26" x14ac:dyDescent="0.25">
      <c r="A28" s="5">
        <v>44343</v>
      </c>
      <c r="B28" s="5" t="str">
        <f t="shared" si="0"/>
        <v>Thursday</v>
      </c>
      <c r="C28" s="6">
        <v>8</v>
      </c>
      <c r="D28" s="6">
        <v>8</v>
      </c>
      <c r="E28" s="6">
        <v>329</v>
      </c>
      <c r="F28" s="6">
        <v>1691</v>
      </c>
      <c r="G28" s="6">
        <v>618</v>
      </c>
      <c r="H28" s="6">
        <v>521</v>
      </c>
      <c r="I28" s="6">
        <v>552</v>
      </c>
      <c r="J28" s="9" t="s">
        <v>123</v>
      </c>
      <c r="K28" s="9" t="s">
        <v>155</v>
      </c>
      <c r="L28" s="6" t="s">
        <v>40</v>
      </c>
      <c r="M28" s="6">
        <v>50</v>
      </c>
      <c r="N28" s="6">
        <v>10.119999999999999</v>
      </c>
      <c r="O28" s="6">
        <v>2.4700000000000002</v>
      </c>
      <c r="P28" s="6">
        <v>199</v>
      </c>
      <c r="Q28" s="6">
        <v>182</v>
      </c>
      <c r="R28" s="6">
        <v>205</v>
      </c>
      <c r="S28" s="6">
        <v>586</v>
      </c>
      <c r="T28" s="6">
        <v>250</v>
      </c>
      <c r="U28" s="6">
        <v>42.66</v>
      </c>
      <c r="V28" s="6">
        <v>29</v>
      </c>
      <c r="W28" s="6">
        <v>82</v>
      </c>
      <c r="X28" s="6">
        <v>1.33</v>
      </c>
      <c r="Y28" s="6">
        <v>1.1299999999999999</v>
      </c>
      <c r="Z28" s="7">
        <v>22</v>
      </c>
    </row>
    <row r="29" spans="1:26" x14ac:dyDescent="0.25">
      <c r="A29" s="5">
        <v>44344</v>
      </c>
      <c r="B29" s="5" t="str">
        <f t="shared" si="0"/>
        <v>Friday</v>
      </c>
      <c r="C29" s="6">
        <v>7</v>
      </c>
      <c r="D29" s="6">
        <v>8</v>
      </c>
      <c r="E29" s="6">
        <v>319</v>
      </c>
      <c r="F29" s="6">
        <v>1679</v>
      </c>
      <c r="G29" s="6">
        <v>652</v>
      </c>
      <c r="H29" s="6">
        <v>516</v>
      </c>
      <c r="I29" s="6">
        <v>511</v>
      </c>
      <c r="J29" s="6" t="s">
        <v>311</v>
      </c>
      <c r="K29" s="10" t="s">
        <v>198</v>
      </c>
      <c r="L29" s="6" t="s">
        <v>301</v>
      </c>
      <c r="M29" s="6">
        <v>36</v>
      </c>
      <c r="N29" s="6">
        <v>8.35</v>
      </c>
      <c r="O29" s="6">
        <v>2.12</v>
      </c>
      <c r="P29" s="6">
        <v>187</v>
      </c>
      <c r="Q29" s="6">
        <v>173</v>
      </c>
      <c r="R29" s="6">
        <v>198</v>
      </c>
      <c r="S29" s="6">
        <v>558</v>
      </c>
      <c r="T29" s="6">
        <v>56</v>
      </c>
      <c r="U29" s="6">
        <v>10.039999999999999</v>
      </c>
      <c r="V29" s="6">
        <v>20</v>
      </c>
      <c r="W29" s="6">
        <v>65</v>
      </c>
      <c r="X29" s="6">
        <v>1.3</v>
      </c>
      <c r="Y29" s="6">
        <v>1.36</v>
      </c>
      <c r="Z29" s="7">
        <v>34</v>
      </c>
    </row>
    <row r="30" spans="1:26" x14ac:dyDescent="0.25">
      <c r="A30" s="5">
        <v>44345</v>
      </c>
      <c r="B30" s="5" t="str">
        <f t="shared" si="0"/>
        <v>Saturday</v>
      </c>
      <c r="C30" s="6">
        <v>8</v>
      </c>
      <c r="D30" s="6">
        <v>8</v>
      </c>
      <c r="E30" s="6" t="s">
        <v>55</v>
      </c>
      <c r="F30" s="6">
        <v>1677</v>
      </c>
      <c r="G30" s="6">
        <v>632</v>
      </c>
      <c r="H30" s="6">
        <v>547</v>
      </c>
      <c r="I30" s="6">
        <v>498</v>
      </c>
      <c r="J30" s="6" t="s">
        <v>311</v>
      </c>
      <c r="K30" s="14" t="s">
        <v>312</v>
      </c>
      <c r="L30" s="6" t="s">
        <v>88</v>
      </c>
      <c r="M30" s="6">
        <v>34</v>
      </c>
      <c r="N30" s="6">
        <v>10.46</v>
      </c>
      <c r="O30" s="6">
        <v>2.48</v>
      </c>
      <c r="P30" s="6">
        <v>209</v>
      </c>
      <c r="Q30" s="6">
        <v>167</v>
      </c>
      <c r="R30" s="6">
        <v>184</v>
      </c>
      <c r="S30" s="6">
        <v>560</v>
      </c>
      <c r="T30" s="6">
        <v>203</v>
      </c>
      <c r="U30" s="6">
        <v>36.25</v>
      </c>
      <c r="V30" s="6">
        <v>26</v>
      </c>
      <c r="W30" s="6">
        <v>67.44</v>
      </c>
      <c r="X30" s="6">
        <v>1.33</v>
      </c>
      <c r="Y30" s="6">
        <v>1.28</v>
      </c>
      <c r="Z30" s="7">
        <v>25</v>
      </c>
    </row>
    <row r="31" spans="1:26" x14ac:dyDescent="0.25">
      <c r="A31" s="5">
        <v>44346</v>
      </c>
      <c r="B31" s="5" t="str">
        <f t="shared" si="0"/>
        <v>Sunday</v>
      </c>
      <c r="C31" s="6">
        <v>8</v>
      </c>
      <c r="D31" s="6">
        <v>8</v>
      </c>
      <c r="E31" s="6" t="s">
        <v>55</v>
      </c>
      <c r="F31" s="6">
        <v>1580</v>
      </c>
      <c r="G31" s="6">
        <v>609</v>
      </c>
      <c r="H31" s="6">
        <v>491</v>
      </c>
      <c r="I31" s="6">
        <v>480</v>
      </c>
      <c r="J31" s="6" t="s">
        <v>142</v>
      </c>
      <c r="K31" s="6" t="s">
        <v>314</v>
      </c>
      <c r="L31" s="6" t="s">
        <v>315</v>
      </c>
      <c r="M31" s="6">
        <v>16</v>
      </c>
      <c r="N31" s="6">
        <v>11.59</v>
      </c>
      <c r="O31" s="6">
        <v>2.5</v>
      </c>
      <c r="P31" s="6">
        <v>184</v>
      </c>
      <c r="Q31" s="6">
        <v>165</v>
      </c>
      <c r="R31" s="6">
        <v>190</v>
      </c>
      <c r="S31" s="6">
        <v>539</v>
      </c>
      <c r="T31" s="6">
        <v>149</v>
      </c>
      <c r="U31" s="6">
        <v>27.64</v>
      </c>
      <c r="V31" s="6">
        <v>25</v>
      </c>
      <c r="W31" s="6">
        <v>80</v>
      </c>
      <c r="X31" s="6">
        <v>1.31</v>
      </c>
      <c r="Y31" s="6">
        <v>0.48</v>
      </c>
      <c r="Z31" s="7">
        <v>15</v>
      </c>
    </row>
    <row r="32" spans="1:26" ht="16.5" customHeight="1" thickBot="1" x14ac:dyDescent="0.3">
      <c r="A32" s="5">
        <v>44347</v>
      </c>
      <c r="B32" s="5" t="str">
        <f t="shared" si="0"/>
        <v>Monday</v>
      </c>
      <c r="C32" s="15">
        <v>8</v>
      </c>
      <c r="D32" s="15">
        <v>8</v>
      </c>
      <c r="E32" s="15" t="s">
        <v>55</v>
      </c>
      <c r="F32" s="15">
        <v>1477</v>
      </c>
      <c r="G32" s="15">
        <v>564</v>
      </c>
      <c r="H32" s="15">
        <v>440</v>
      </c>
      <c r="I32" s="15">
        <v>473</v>
      </c>
      <c r="J32" s="15" t="s">
        <v>218</v>
      </c>
      <c r="K32" s="15" t="s">
        <v>143</v>
      </c>
      <c r="L32" s="16" t="s">
        <v>313</v>
      </c>
      <c r="M32" s="15">
        <v>16</v>
      </c>
      <c r="N32" s="13">
        <v>12.57</v>
      </c>
      <c r="O32" s="15">
        <v>2.36</v>
      </c>
      <c r="P32" s="15">
        <v>170</v>
      </c>
      <c r="Q32" s="15">
        <v>166</v>
      </c>
      <c r="R32" s="15">
        <v>205</v>
      </c>
      <c r="S32" s="15">
        <v>541</v>
      </c>
      <c r="T32" s="15">
        <v>181</v>
      </c>
      <c r="U32" s="15">
        <v>33.46</v>
      </c>
      <c r="V32" s="15">
        <v>26</v>
      </c>
      <c r="W32" s="15">
        <v>91</v>
      </c>
      <c r="X32" s="15">
        <v>1.31</v>
      </c>
      <c r="Y32" s="15">
        <v>0.31</v>
      </c>
      <c r="Z32" s="16">
        <v>10</v>
      </c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>
        <f>AVERAGE(P2:P32)</f>
        <v>184.19354838709677</v>
      </c>
      <c r="Q33" s="18"/>
      <c r="R33" s="18"/>
      <c r="S33" s="18"/>
      <c r="T33" s="18"/>
      <c r="U33" s="18">
        <f>AVERAGE(U2:U32)</f>
        <v>33.053870967741936</v>
      </c>
      <c r="V33" s="18"/>
      <c r="W33" s="18">
        <f>AVERAGE(W2:W32)</f>
        <v>73.262580645161293</v>
      </c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7.4838709677419351</v>
      </c>
      <c r="D37" s="11">
        <f t="shared" si="1"/>
        <v>7.838709677419355</v>
      </c>
      <c r="E37" s="11">
        <f t="shared" si="1"/>
        <v>259.67741935483872</v>
      </c>
      <c r="F37" s="11">
        <f t="shared" si="1"/>
        <v>1676.1290322580646</v>
      </c>
      <c r="G37" s="11">
        <f t="shared" si="1"/>
        <v>622.61290322580646</v>
      </c>
      <c r="H37" s="11">
        <f t="shared" si="1"/>
        <v>514.41935483870964</v>
      </c>
      <c r="I37" s="11">
        <f t="shared" si="1"/>
        <v>529.41935483870964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32.225806451612904</v>
      </c>
      <c r="N37" s="11">
        <f>SUM(N2:N33)/31</f>
        <v>9.1154838709677399</v>
      </c>
      <c r="O37" s="11">
        <f t="shared" ref="O37:V37" si="2">SUM(O2:O32)/31</f>
        <v>1.9399999999999995</v>
      </c>
      <c r="P37" s="11">
        <f t="shared" si="2"/>
        <v>184.19354838709677</v>
      </c>
      <c r="Q37" s="11">
        <f t="shared" si="2"/>
        <v>165</v>
      </c>
      <c r="R37" s="11">
        <f t="shared" si="2"/>
        <v>198.29032258064515</v>
      </c>
      <c r="S37" s="11">
        <f t="shared" si="2"/>
        <v>547.35483870967744</v>
      </c>
      <c r="T37" s="11">
        <f t="shared" si="2"/>
        <v>182.19354838709677</v>
      </c>
      <c r="U37" s="11">
        <f t="shared" si="2"/>
        <v>33.053870967741936</v>
      </c>
      <c r="V37" s="11">
        <f t="shared" si="2"/>
        <v>26.741935483870968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622.61290322580646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38DE-564B-46C6-9D90-4C9236E916D2}">
  <sheetPr>
    <pageSetUpPr fitToPage="1"/>
  </sheetPr>
  <dimension ref="A1:Z1048576"/>
  <sheetViews>
    <sheetView zoomScale="70" zoomScaleNormal="70" workbookViewId="0">
      <selection activeCell="H45" sqref="H45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2" t="s">
        <v>23</v>
      </c>
      <c r="Z1" s="4" t="s">
        <v>24</v>
      </c>
    </row>
    <row r="2" spans="1:26" x14ac:dyDescent="0.25">
      <c r="A2" s="5">
        <v>44348</v>
      </c>
      <c r="B2" s="5" t="str">
        <f>TEXT(A2,"dddd")</f>
        <v>Tuesday</v>
      </c>
      <c r="C2" s="6">
        <v>7</v>
      </c>
      <c r="D2" s="6">
        <v>8</v>
      </c>
      <c r="E2" s="6">
        <v>322</v>
      </c>
      <c r="F2" s="6">
        <v>1553</v>
      </c>
      <c r="G2" s="6">
        <v>543</v>
      </c>
      <c r="H2" s="6">
        <v>453</v>
      </c>
      <c r="I2" s="6">
        <v>557</v>
      </c>
      <c r="J2" s="6" t="s">
        <v>86</v>
      </c>
      <c r="K2" s="6" t="s">
        <v>316</v>
      </c>
      <c r="L2" s="6" t="s">
        <v>261</v>
      </c>
      <c r="M2" s="6">
        <v>27</v>
      </c>
      <c r="N2" s="6">
        <v>6.31</v>
      </c>
      <c r="O2" s="6">
        <v>1.32</v>
      </c>
      <c r="P2" s="6">
        <v>175</v>
      </c>
      <c r="Q2" s="6">
        <v>165</v>
      </c>
      <c r="R2" s="6">
        <v>218</v>
      </c>
      <c r="S2" s="6">
        <v>558</v>
      </c>
      <c r="T2" s="6">
        <v>201</v>
      </c>
      <c r="U2" s="6">
        <v>36.020000000000003</v>
      </c>
      <c r="V2" s="6">
        <v>28</v>
      </c>
      <c r="W2" s="6">
        <v>78</v>
      </c>
      <c r="X2" s="6">
        <v>1.25</v>
      </c>
      <c r="Y2" s="6">
        <v>0.56999999999999995</v>
      </c>
      <c r="Z2" s="7">
        <v>30</v>
      </c>
    </row>
    <row r="3" spans="1:26" x14ac:dyDescent="0.25">
      <c r="A3" s="5">
        <v>44349</v>
      </c>
      <c r="B3" s="5" t="str">
        <f t="shared" ref="B3:B31" si="0">TEXT(A3,"dddd")</f>
        <v>Wednesday</v>
      </c>
      <c r="C3" s="6">
        <v>7</v>
      </c>
      <c r="D3" s="6">
        <v>8</v>
      </c>
      <c r="E3" s="6">
        <v>319</v>
      </c>
      <c r="F3" s="6">
        <v>1740</v>
      </c>
      <c r="G3" s="6">
        <v>582</v>
      </c>
      <c r="H3" s="6">
        <v>504</v>
      </c>
      <c r="I3" s="6">
        <v>582</v>
      </c>
      <c r="J3" s="6" t="s">
        <v>317</v>
      </c>
      <c r="K3" s="6" t="s">
        <v>169</v>
      </c>
      <c r="L3" s="6" t="s">
        <v>138</v>
      </c>
      <c r="M3" s="6">
        <v>30</v>
      </c>
      <c r="N3" s="6">
        <v>7.27</v>
      </c>
      <c r="O3" s="6">
        <v>1.26</v>
      </c>
      <c r="P3" s="6">
        <v>190</v>
      </c>
      <c r="Q3" s="6">
        <v>188</v>
      </c>
      <c r="R3" s="6">
        <v>221</v>
      </c>
      <c r="S3" s="6">
        <v>599</v>
      </c>
      <c r="T3" s="6">
        <v>206</v>
      </c>
      <c r="U3" s="6">
        <v>34.39</v>
      </c>
      <c r="V3" s="6">
        <v>28</v>
      </c>
      <c r="W3" s="6">
        <v>79</v>
      </c>
      <c r="X3" s="6">
        <v>1.28</v>
      </c>
      <c r="Y3" s="6">
        <v>0.55000000000000004</v>
      </c>
      <c r="Z3" s="7">
        <v>34</v>
      </c>
    </row>
    <row r="4" spans="1:26" x14ac:dyDescent="0.25">
      <c r="A4" s="5">
        <v>44350</v>
      </c>
      <c r="B4" s="5" t="str">
        <f t="shared" si="0"/>
        <v>Thursday</v>
      </c>
      <c r="C4" s="6">
        <v>7</v>
      </c>
      <c r="D4" s="6">
        <v>8</v>
      </c>
      <c r="E4" s="6">
        <v>328</v>
      </c>
      <c r="F4" s="6">
        <v>1823</v>
      </c>
      <c r="G4" s="6">
        <v>648</v>
      </c>
      <c r="H4" s="6">
        <v>569</v>
      </c>
      <c r="I4" s="6">
        <v>606</v>
      </c>
      <c r="J4" s="6" t="s">
        <v>136</v>
      </c>
      <c r="K4" s="8" t="s">
        <v>90</v>
      </c>
      <c r="L4" s="6" t="s">
        <v>94</v>
      </c>
      <c r="M4" s="6">
        <v>25</v>
      </c>
      <c r="N4" s="6">
        <v>5.42</v>
      </c>
      <c r="O4" s="6">
        <v>1.27</v>
      </c>
      <c r="P4" s="6">
        <v>158</v>
      </c>
      <c r="Q4" s="6">
        <v>182</v>
      </c>
      <c r="R4" s="6">
        <v>221</v>
      </c>
      <c r="S4" s="6">
        <v>561</v>
      </c>
      <c r="T4" s="6">
        <v>293</v>
      </c>
      <c r="U4" s="6">
        <v>52.23</v>
      </c>
      <c r="V4" s="6">
        <v>31</v>
      </c>
      <c r="W4" s="6">
        <v>76</v>
      </c>
      <c r="X4" s="6">
        <v>1.3</v>
      </c>
      <c r="Y4" s="6">
        <v>0.57999999999999996</v>
      </c>
      <c r="Z4" s="7">
        <v>21</v>
      </c>
    </row>
    <row r="5" spans="1:26" x14ac:dyDescent="0.25">
      <c r="A5" s="5">
        <v>44351</v>
      </c>
      <c r="B5" s="5" t="str">
        <f t="shared" si="0"/>
        <v>Friday</v>
      </c>
      <c r="C5" s="6">
        <v>7</v>
      </c>
      <c r="D5" s="6">
        <v>8</v>
      </c>
      <c r="E5" s="6">
        <v>325</v>
      </c>
      <c r="F5" s="6">
        <v>1742</v>
      </c>
      <c r="G5" s="6">
        <v>622</v>
      </c>
      <c r="H5" s="6">
        <v>537</v>
      </c>
      <c r="I5" s="6">
        <v>583</v>
      </c>
      <c r="J5" s="6" t="s">
        <v>318</v>
      </c>
      <c r="K5" s="6" t="s">
        <v>169</v>
      </c>
      <c r="L5" s="6" t="s">
        <v>278</v>
      </c>
      <c r="M5" s="6">
        <v>33</v>
      </c>
      <c r="N5" s="6">
        <v>6.4</v>
      </c>
      <c r="O5" s="6">
        <v>1.38</v>
      </c>
      <c r="P5" s="6">
        <v>200</v>
      </c>
      <c r="Q5" s="6">
        <v>190</v>
      </c>
      <c r="R5" s="6">
        <v>232</v>
      </c>
      <c r="S5" s="6">
        <v>622</v>
      </c>
      <c r="T5" s="6">
        <v>321</v>
      </c>
      <c r="U5" s="6">
        <v>51.61</v>
      </c>
      <c r="V5" s="6">
        <v>35</v>
      </c>
      <c r="W5" s="6">
        <v>82</v>
      </c>
      <c r="X5" s="6">
        <v>1.28</v>
      </c>
      <c r="Y5" s="6">
        <v>0.49</v>
      </c>
      <c r="Z5" s="7">
        <v>18</v>
      </c>
    </row>
    <row r="6" spans="1:26" x14ac:dyDescent="0.25">
      <c r="A6" s="5">
        <v>44352</v>
      </c>
      <c r="B6" s="5" t="str">
        <f t="shared" si="0"/>
        <v>Saturday</v>
      </c>
      <c r="C6" s="6">
        <v>7</v>
      </c>
      <c r="D6" s="6">
        <v>8</v>
      </c>
      <c r="E6" s="6">
        <v>308</v>
      </c>
      <c r="F6" s="6">
        <v>1781</v>
      </c>
      <c r="G6" s="6">
        <v>668</v>
      </c>
      <c r="H6" s="6">
        <v>554</v>
      </c>
      <c r="I6" s="6">
        <v>559</v>
      </c>
      <c r="J6" s="6" t="s">
        <v>126</v>
      </c>
      <c r="K6" s="6" t="s">
        <v>319</v>
      </c>
      <c r="L6" s="6" t="s">
        <v>149</v>
      </c>
      <c r="M6" s="6">
        <v>17</v>
      </c>
      <c r="N6" s="6">
        <v>8.51</v>
      </c>
      <c r="O6" s="6">
        <v>2.0099999999999998</v>
      </c>
      <c r="P6" s="6">
        <v>210</v>
      </c>
      <c r="Q6" s="6">
        <v>174</v>
      </c>
      <c r="R6" s="6">
        <v>224</v>
      </c>
      <c r="S6" s="6">
        <v>608</v>
      </c>
      <c r="T6" s="6">
        <v>498</v>
      </c>
      <c r="U6" s="6">
        <v>81.91</v>
      </c>
      <c r="V6" s="6">
        <v>47</v>
      </c>
      <c r="W6" s="6">
        <v>79</v>
      </c>
      <c r="X6" s="6">
        <v>1.32</v>
      </c>
      <c r="Y6" s="6">
        <v>0.52</v>
      </c>
      <c r="Z6" s="7">
        <v>25</v>
      </c>
    </row>
    <row r="7" spans="1:26" x14ac:dyDescent="0.25">
      <c r="A7" s="5">
        <v>44353</v>
      </c>
      <c r="B7" s="5" t="str">
        <f t="shared" si="0"/>
        <v>Sunday</v>
      </c>
      <c r="C7" s="6">
        <v>7</v>
      </c>
      <c r="D7" s="6">
        <v>9</v>
      </c>
      <c r="E7" s="6">
        <v>305</v>
      </c>
      <c r="F7" s="6">
        <v>1652</v>
      </c>
      <c r="G7" s="6">
        <v>612</v>
      </c>
      <c r="H7" s="6">
        <v>519</v>
      </c>
      <c r="I7" s="6">
        <v>513</v>
      </c>
      <c r="J7" s="6" t="s">
        <v>89</v>
      </c>
      <c r="K7" s="8" t="s">
        <v>87</v>
      </c>
      <c r="L7" s="6" t="s">
        <v>105</v>
      </c>
      <c r="M7" s="6">
        <v>16</v>
      </c>
      <c r="N7" s="6">
        <v>5.05</v>
      </c>
      <c r="O7" s="6">
        <v>1.1599999999999999</v>
      </c>
      <c r="P7" s="6">
        <v>198</v>
      </c>
      <c r="Q7" s="6">
        <v>188</v>
      </c>
      <c r="R7" s="6">
        <v>193</v>
      </c>
      <c r="S7" s="6">
        <v>579</v>
      </c>
      <c r="T7" s="6">
        <v>382</v>
      </c>
      <c r="U7" s="6">
        <v>65.98</v>
      </c>
      <c r="V7" s="6">
        <v>36</v>
      </c>
      <c r="W7" s="6">
        <v>83</v>
      </c>
      <c r="X7" s="6">
        <v>1.28</v>
      </c>
      <c r="Y7" s="6">
        <v>0.4</v>
      </c>
      <c r="Z7" s="7">
        <v>18</v>
      </c>
    </row>
    <row r="8" spans="1:26" x14ac:dyDescent="0.25">
      <c r="A8" s="5">
        <v>44354</v>
      </c>
      <c r="B8" s="5" t="str">
        <f t="shared" si="0"/>
        <v>Monday</v>
      </c>
      <c r="C8" s="6">
        <v>7</v>
      </c>
      <c r="D8" s="6">
        <v>8</v>
      </c>
      <c r="E8" s="6">
        <v>319</v>
      </c>
      <c r="F8" s="6">
        <v>1631</v>
      </c>
      <c r="G8" s="6">
        <v>531</v>
      </c>
      <c r="H8" s="6">
        <v>545</v>
      </c>
      <c r="I8" s="6">
        <v>555</v>
      </c>
      <c r="J8" s="9" t="s">
        <v>123</v>
      </c>
      <c r="K8" s="9" t="s">
        <v>320</v>
      </c>
      <c r="L8" s="6" t="s">
        <v>301</v>
      </c>
      <c r="M8" s="6">
        <v>36</v>
      </c>
      <c r="N8" s="6">
        <v>7.52</v>
      </c>
      <c r="O8" s="6">
        <v>2.1</v>
      </c>
      <c r="P8" s="6">
        <v>187</v>
      </c>
      <c r="Q8" s="6">
        <v>157</v>
      </c>
      <c r="R8" s="6">
        <v>209</v>
      </c>
      <c r="S8" s="6">
        <v>553</v>
      </c>
      <c r="T8" s="6">
        <v>141</v>
      </c>
      <c r="U8" s="6">
        <v>25.5</v>
      </c>
      <c r="V8" s="6">
        <v>24</v>
      </c>
      <c r="W8" s="6">
        <v>74</v>
      </c>
      <c r="X8" s="6">
        <v>1.3</v>
      </c>
      <c r="Y8" s="6">
        <v>1.03</v>
      </c>
      <c r="Z8" s="7">
        <v>14</v>
      </c>
    </row>
    <row r="9" spans="1:26" x14ac:dyDescent="0.25">
      <c r="A9" s="5">
        <v>44355</v>
      </c>
      <c r="B9" s="5" t="str">
        <f t="shared" si="0"/>
        <v>Tuesday</v>
      </c>
      <c r="C9" s="6">
        <v>8</v>
      </c>
      <c r="D9" s="6">
        <v>8</v>
      </c>
      <c r="E9" s="6">
        <v>310</v>
      </c>
      <c r="F9" s="6">
        <v>1773</v>
      </c>
      <c r="G9" s="6">
        <v>610</v>
      </c>
      <c r="H9" s="6">
        <v>577</v>
      </c>
      <c r="I9" s="6">
        <v>586</v>
      </c>
      <c r="J9" s="9" t="s">
        <v>130</v>
      </c>
      <c r="K9" s="9" t="s">
        <v>321</v>
      </c>
      <c r="L9" s="8" t="s">
        <v>322</v>
      </c>
      <c r="M9" s="6">
        <v>18</v>
      </c>
      <c r="N9" s="6">
        <v>3.21</v>
      </c>
      <c r="O9" s="6">
        <v>0.5</v>
      </c>
      <c r="P9" s="6">
        <v>183</v>
      </c>
      <c r="Q9" s="6">
        <v>178</v>
      </c>
      <c r="R9" s="6">
        <v>219</v>
      </c>
      <c r="S9" s="6">
        <v>580</v>
      </c>
      <c r="T9" s="6">
        <v>358</v>
      </c>
      <c r="U9" s="6">
        <v>61.72</v>
      </c>
      <c r="V9" s="6">
        <v>36</v>
      </c>
      <c r="W9" s="6">
        <v>92</v>
      </c>
      <c r="X9" s="6">
        <v>1.27</v>
      </c>
      <c r="Y9" s="6">
        <v>0.27</v>
      </c>
      <c r="Z9" s="7">
        <v>12</v>
      </c>
    </row>
    <row r="10" spans="1:26" x14ac:dyDescent="0.25">
      <c r="A10" s="5">
        <v>44356</v>
      </c>
      <c r="B10" s="5" t="str">
        <f t="shared" si="0"/>
        <v>Wednesday</v>
      </c>
      <c r="C10" s="6">
        <v>6</v>
      </c>
      <c r="D10" s="6">
        <v>9</v>
      </c>
      <c r="E10" s="6">
        <v>332</v>
      </c>
      <c r="F10" s="6">
        <v>1732</v>
      </c>
      <c r="G10" s="6">
        <v>667</v>
      </c>
      <c r="H10" s="6">
        <v>497</v>
      </c>
      <c r="I10" s="6">
        <v>568</v>
      </c>
      <c r="J10" s="9" t="s">
        <v>323</v>
      </c>
      <c r="K10" s="9" t="s">
        <v>198</v>
      </c>
      <c r="L10" s="6" t="s">
        <v>324</v>
      </c>
      <c r="M10" s="6">
        <v>30</v>
      </c>
      <c r="N10" s="6">
        <v>6.51</v>
      </c>
      <c r="O10" s="6">
        <v>1.56</v>
      </c>
      <c r="P10" s="6">
        <v>219</v>
      </c>
      <c r="Q10" s="6">
        <v>193</v>
      </c>
      <c r="R10" s="6">
        <v>196</v>
      </c>
      <c r="S10" s="6">
        <v>608</v>
      </c>
      <c r="T10" s="6">
        <v>409</v>
      </c>
      <c r="U10" s="6">
        <v>67.27</v>
      </c>
      <c r="V10" s="6">
        <v>38</v>
      </c>
      <c r="W10" s="6">
        <v>65</v>
      </c>
      <c r="X10" s="6">
        <v>1.29</v>
      </c>
      <c r="Y10" s="6">
        <v>1.24</v>
      </c>
      <c r="Z10" s="7">
        <v>32</v>
      </c>
    </row>
    <row r="11" spans="1:26" x14ac:dyDescent="0.25">
      <c r="A11" s="5">
        <v>44357</v>
      </c>
      <c r="B11" s="5" t="str">
        <f t="shared" si="0"/>
        <v>Thursday</v>
      </c>
      <c r="C11" s="6">
        <v>7</v>
      </c>
      <c r="D11" s="6">
        <v>8</v>
      </c>
      <c r="E11" s="6">
        <v>319</v>
      </c>
      <c r="F11" s="6">
        <v>1687</v>
      </c>
      <c r="G11" s="6">
        <v>623</v>
      </c>
      <c r="H11" s="6">
        <v>551</v>
      </c>
      <c r="I11" s="6">
        <v>513</v>
      </c>
      <c r="J11" s="9" t="s">
        <v>302</v>
      </c>
      <c r="K11" s="9" t="s">
        <v>325</v>
      </c>
      <c r="L11" s="6" t="s">
        <v>301</v>
      </c>
      <c r="M11" s="6">
        <v>36</v>
      </c>
      <c r="N11" s="6">
        <v>9.58</v>
      </c>
      <c r="O11" s="6">
        <v>1.37</v>
      </c>
      <c r="P11" s="6">
        <v>188</v>
      </c>
      <c r="Q11" s="6">
        <v>177</v>
      </c>
      <c r="R11" s="6">
        <v>216</v>
      </c>
      <c r="S11" s="6">
        <v>581</v>
      </c>
      <c r="T11" s="6">
        <v>249</v>
      </c>
      <c r="U11" s="6">
        <v>42.86</v>
      </c>
      <c r="V11" s="6">
        <v>29</v>
      </c>
      <c r="W11" s="6">
        <v>74</v>
      </c>
      <c r="X11" s="6">
        <v>1.34</v>
      </c>
      <c r="Y11" s="6">
        <v>1.23</v>
      </c>
      <c r="Z11" s="7">
        <v>38</v>
      </c>
    </row>
    <row r="12" spans="1:26" x14ac:dyDescent="0.25">
      <c r="A12" s="5">
        <v>44358</v>
      </c>
      <c r="B12" s="5" t="str">
        <f t="shared" si="0"/>
        <v>Friday</v>
      </c>
      <c r="C12" s="6">
        <v>8</v>
      </c>
      <c r="D12" s="6">
        <v>8</v>
      </c>
      <c r="E12" s="6">
        <v>302</v>
      </c>
      <c r="F12" s="6">
        <v>1675</v>
      </c>
      <c r="G12" s="6">
        <v>621</v>
      </c>
      <c r="H12" s="6">
        <v>539</v>
      </c>
      <c r="I12" s="6">
        <v>515</v>
      </c>
      <c r="J12" s="9" t="s">
        <v>95</v>
      </c>
      <c r="K12" s="6" t="s">
        <v>216</v>
      </c>
      <c r="L12" s="6" t="s">
        <v>279</v>
      </c>
      <c r="M12" s="6">
        <v>38</v>
      </c>
      <c r="N12" s="6">
        <v>7.51</v>
      </c>
      <c r="O12" s="6">
        <v>1.42</v>
      </c>
      <c r="P12" s="6">
        <v>193</v>
      </c>
      <c r="Q12" s="6">
        <v>179</v>
      </c>
      <c r="R12" s="6">
        <v>192</v>
      </c>
      <c r="S12" s="6">
        <v>564</v>
      </c>
      <c r="T12" s="6">
        <v>193</v>
      </c>
      <c r="U12" s="6">
        <v>34.22</v>
      </c>
      <c r="V12" s="6">
        <v>27</v>
      </c>
      <c r="W12" s="6">
        <v>63</v>
      </c>
      <c r="X12" s="6">
        <v>1.38</v>
      </c>
      <c r="Y12" s="6">
        <v>1.32</v>
      </c>
      <c r="Z12" s="7">
        <v>38</v>
      </c>
    </row>
    <row r="13" spans="1:26" x14ac:dyDescent="0.25">
      <c r="A13" s="5">
        <v>44359</v>
      </c>
      <c r="B13" s="5" t="str">
        <f t="shared" si="0"/>
        <v>Saturday</v>
      </c>
      <c r="C13" s="6">
        <v>8</v>
      </c>
      <c r="D13" s="6">
        <v>8</v>
      </c>
      <c r="E13" s="6">
        <v>277</v>
      </c>
      <c r="F13" s="6">
        <v>1636</v>
      </c>
      <c r="G13" s="6">
        <v>582</v>
      </c>
      <c r="H13" s="6">
        <v>562</v>
      </c>
      <c r="I13" s="6">
        <v>492</v>
      </c>
      <c r="J13" s="9" t="s">
        <v>326</v>
      </c>
      <c r="K13" s="6" t="s">
        <v>131</v>
      </c>
      <c r="L13" s="6" t="s">
        <v>80</v>
      </c>
      <c r="M13" s="6">
        <v>19</v>
      </c>
      <c r="N13" s="6">
        <v>12.44</v>
      </c>
      <c r="O13" s="6">
        <v>2.19</v>
      </c>
      <c r="P13" s="6">
        <v>167</v>
      </c>
      <c r="Q13" s="6">
        <v>164</v>
      </c>
      <c r="R13" s="6">
        <v>202</v>
      </c>
      <c r="S13" s="6">
        <v>533</v>
      </c>
      <c r="T13" s="6">
        <v>159</v>
      </c>
      <c r="U13" s="6">
        <v>29.83</v>
      </c>
      <c r="V13" s="6">
        <v>26</v>
      </c>
      <c r="W13" s="6">
        <v>64</v>
      </c>
      <c r="X13" s="6">
        <v>1.41</v>
      </c>
      <c r="Y13" s="6">
        <v>1.24</v>
      </c>
      <c r="Z13" s="7">
        <v>35</v>
      </c>
    </row>
    <row r="14" spans="1:26" x14ac:dyDescent="0.25">
      <c r="A14" s="5">
        <v>44360</v>
      </c>
      <c r="B14" s="5" t="str">
        <f t="shared" si="0"/>
        <v>Sunday</v>
      </c>
      <c r="C14" s="6">
        <v>8</v>
      </c>
      <c r="D14" s="6">
        <v>6</v>
      </c>
      <c r="E14" s="6">
        <v>284</v>
      </c>
      <c r="F14" s="6">
        <v>1577</v>
      </c>
      <c r="G14" s="6">
        <v>550</v>
      </c>
      <c r="H14" s="6">
        <v>526</v>
      </c>
      <c r="I14" s="6">
        <v>501</v>
      </c>
      <c r="J14" s="9" t="s">
        <v>98</v>
      </c>
      <c r="K14" s="10" t="s">
        <v>60</v>
      </c>
      <c r="L14" s="6" t="s">
        <v>253</v>
      </c>
      <c r="M14" s="6">
        <v>41</v>
      </c>
      <c r="N14" s="6">
        <v>10.11</v>
      </c>
      <c r="O14" s="6">
        <v>1.34</v>
      </c>
      <c r="P14" s="6">
        <v>172</v>
      </c>
      <c r="Q14" s="6">
        <v>164</v>
      </c>
      <c r="R14" s="6">
        <v>182</v>
      </c>
      <c r="S14" s="6">
        <v>518</v>
      </c>
      <c r="T14" s="6">
        <v>110</v>
      </c>
      <c r="U14" s="6">
        <v>21.24</v>
      </c>
      <c r="V14" s="6">
        <v>23</v>
      </c>
      <c r="W14" s="6">
        <v>70</v>
      </c>
      <c r="X14" s="6">
        <v>1.35</v>
      </c>
      <c r="Y14" s="6">
        <v>1.27</v>
      </c>
      <c r="Z14" s="7">
        <v>29</v>
      </c>
    </row>
    <row r="15" spans="1:26" x14ac:dyDescent="0.25">
      <c r="A15" s="5">
        <v>44361</v>
      </c>
      <c r="B15" s="5" t="str">
        <f t="shared" si="0"/>
        <v>Monday</v>
      </c>
      <c r="C15" s="6">
        <v>8</v>
      </c>
      <c r="D15" s="6">
        <v>8</v>
      </c>
      <c r="E15" s="6">
        <v>300</v>
      </c>
      <c r="F15" s="6">
        <v>1553</v>
      </c>
      <c r="G15" s="6">
        <v>535</v>
      </c>
      <c r="H15" s="6">
        <v>476</v>
      </c>
      <c r="I15" s="6">
        <v>542</v>
      </c>
      <c r="J15" s="9" t="s">
        <v>170</v>
      </c>
      <c r="K15" s="8" t="s">
        <v>90</v>
      </c>
      <c r="L15" s="6" t="s">
        <v>245</v>
      </c>
      <c r="M15" s="11">
        <v>39</v>
      </c>
      <c r="N15" s="11">
        <v>10.37</v>
      </c>
      <c r="O15" s="6">
        <v>2.02</v>
      </c>
      <c r="P15" s="6">
        <v>159</v>
      </c>
      <c r="Q15" s="6">
        <v>156</v>
      </c>
      <c r="R15" s="6">
        <v>181</v>
      </c>
      <c r="S15" s="6">
        <v>496</v>
      </c>
      <c r="T15" s="12">
        <v>128</v>
      </c>
      <c r="U15" s="6">
        <v>25.81</v>
      </c>
      <c r="V15" s="6">
        <v>24</v>
      </c>
      <c r="W15" s="6">
        <v>76</v>
      </c>
      <c r="X15" s="6">
        <v>1.37</v>
      </c>
      <c r="Y15" s="13">
        <v>1.18</v>
      </c>
      <c r="Z15" s="7">
        <v>22</v>
      </c>
    </row>
    <row r="16" spans="1:26" x14ac:dyDescent="0.25">
      <c r="A16" s="5">
        <v>44362</v>
      </c>
      <c r="B16" s="5" t="str">
        <f t="shared" si="0"/>
        <v>Tuesday</v>
      </c>
      <c r="C16" s="6">
        <v>7</v>
      </c>
      <c r="D16" s="6">
        <v>8</v>
      </c>
      <c r="E16" s="6">
        <v>310</v>
      </c>
      <c r="F16" s="6">
        <v>1658</v>
      </c>
      <c r="G16" s="6">
        <v>609</v>
      </c>
      <c r="H16" s="6">
        <v>503</v>
      </c>
      <c r="I16" s="6">
        <v>546</v>
      </c>
      <c r="J16" s="6" t="s">
        <v>86</v>
      </c>
      <c r="K16" s="10" t="s">
        <v>327</v>
      </c>
      <c r="L16" s="9" t="s">
        <v>108</v>
      </c>
      <c r="M16" s="6">
        <v>63</v>
      </c>
      <c r="N16" s="6">
        <v>16.43</v>
      </c>
      <c r="O16" s="6">
        <v>3.37</v>
      </c>
      <c r="P16" s="6">
        <v>175</v>
      </c>
      <c r="Q16" s="6">
        <v>173</v>
      </c>
      <c r="R16" s="6">
        <v>196</v>
      </c>
      <c r="S16" s="6">
        <v>544</v>
      </c>
      <c r="T16" s="6">
        <v>151</v>
      </c>
      <c r="U16" s="6">
        <v>27.76</v>
      </c>
      <c r="V16" s="6">
        <v>25</v>
      </c>
      <c r="W16" s="6">
        <v>63</v>
      </c>
      <c r="X16" s="6">
        <v>1.42</v>
      </c>
      <c r="Y16" s="6">
        <v>2.4700000000000002</v>
      </c>
      <c r="Z16" s="7">
        <v>37</v>
      </c>
    </row>
    <row r="17" spans="1:26" x14ac:dyDescent="0.25">
      <c r="A17" s="5">
        <v>44363</v>
      </c>
      <c r="B17" s="5" t="str">
        <f t="shared" si="0"/>
        <v>Wednesday</v>
      </c>
      <c r="C17" s="6">
        <v>8</v>
      </c>
      <c r="D17" s="6">
        <v>8</v>
      </c>
      <c r="E17" s="6">
        <v>320</v>
      </c>
      <c r="F17" s="6">
        <v>1722</v>
      </c>
      <c r="G17" s="6">
        <v>650</v>
      </c>
      <c r="H17" s="6">
        <v>509</v>
      </c>
      <c r="I17" s="6">
        <v>563</v>
      </c>
      <c r="J17" s="6" t="s">
        <v>310</v>
      </c>
      <c r="K17" s="14" t="s">
        <v>328</v>
      </c>
      <c r="L17" s="6" t="s">
        <v>329</v>
      </c>
      <c r="M17" s="6">
        <v>34</v>
      </c>
      <c r="N17" s="6">
        <v>9.15</v>
      </c>
      <c r="O17" s="6">
        <v>2.31</v>
      </c>
      <c r="P17" s="6">
        <v>186</v>
      </c>
      <c r="Q17" s="6">
        <v>178</v>
      </c>
      <c r="R17" s="6">
        <v>227</v>
      </c>
      <c r="S17" s="6">
        <v>591</v>
      </c>
      <c r="T17" s="6">
        <v>173</v>
      </c>
      <c r="U17" s="6">
        <v>29.27</v>
      </c>
      <c r="V17" s="6">
        <v>27</v>
      </c>
      <c r="W17" s="6">
        <v>57</v>
      </c>
      <c r="X17" s="6">
        <v>1.41</v>
      </c>
      <c r="Y17" s="6">
        <v>2.08</v>
      </c>
      <c r="Z17" s="7">
        <v>36</v>
      </c>
    </row>
    <row r="18" spans="1:26" x14ac:dyDescent="0.25">
      <c r="A18" s="5">
        <v>44364</v>
      </c>
      <c r="B18" s="5" t="str">
        <f t="shared" si="0"/>
        <v>Thursday</v>
      </c>
      <c r="C18" s="6">
        <v>6</v>
      </c>
      <c r="D18" s="6">
        <v>8</v>
      </c>
      <c r="E18" s="6">
        <v>330</v>
      </c>
      <c r="F18" s="6">
        <v>1798</v>
      </c>
      <c r="G18" s="6">
        <v>668</v>
      </c>
      <c r="H18" s="6">
        <v>565</v>
      </c>
      <c r="I18" s="6">
        <v>565</v>
      </c>
      <c r="J18" s="9" t="s">
        <v>74</v>
      </c>
      <c r="K18" s="8" t="s">
        <v>212</v>
      </c>
      <c r="L18" s="9" t="s">
        <v>199</v>
      </c>
      <c r="M18" s="6">
        <v>33</v>
      </c>
      <c r="N18" s="6">
        <v>12.25</v>
      </c>
      <c r="O18" s="6">
        <v>2.2799999999999998</v>
      </c>
      <c r="P18" s="6">
        <v>202</v>
      </c>
      <c r="Q18" s="6">
        <v>192</v>
      </c>
      <c r="R18" s="6">
        <v>204</v>
      </c>
      <c r="S18" s="6">
        <v>598</v>
      </c>
      <c r="T18" s="6">
        <v>389</v>
      </c>
      <c r="U18" s="6">
        <v>65.05</v>
      </c>
      <c r="V18" s="6">
        <v>36</v>
      </c>
      <c r="W18" s="6">
        <v>51</v>
      </c>
      <c r="X18" s="6">
        <v>1.33</v>
      </c>
      <c r="Y18" s="6">
        <v>2.16</v>
      </c>
      <c r="Z18" s="7">
        <v>48</v>
      </c>
    </row>
    <row r="19" spans="1:26" x14ac:dyDescent="0.25">
      <c r="A19" s="5">
        <v>44365</v>
      </c>
      <c r="B19" s="5" t="str">
        <f t="shared" si="0"/>
        <v>Friday</v>
      </c>
      <c r="C19" s="6">
        <v>8</v>
      </c>
      <c r="D19" s="6">
        <v>8</v>
      </c>
      <c r="E19" s="6">
        <v>322</v>
      </c>
      <c r="F19" s="6">
        <v>1753</v>
      </c>
      <c r="G19" s="6">
        <v>634</v>
      </c>
      <c r="H19" s="6">
        <v>574</v>
      </c>
      <c r="I19" s="6">
        <v>545</v>
      </c>
      <c r="J19" s="9" t="s">
        <v>170</v>
      </c>
      <c r="K19" s="10" t="s">
        <v>140</v>
      </c>
      <c r="L19" s="9" t="s">
        <v>91</v>
      </c>
      <c r="M19" s="6">
        <v>65</v>
      </c>
      <c r="N19" s="6">
        <v>14.52</v>
      </c>
      <c r="O19" s="6">
        <v>3.32</v>
      </c>
      <c r="P19" s="6">
        <v>172</v>
      </c>
      <c r="Q19" s="6">
        <v>186</v>
      </c>
      <c r="R19" s="6">
        <v>197</v>
      </c>
      <c r="S19" s="6">
        <v>555</v>
      </c>
      <c r="T19" s="6">
        <v>376</v>
      </c>
      <c r="U19" s="6">
        <v>67.75</v>
      </c>
      <c r="V19" s="6">
        <v>38</v>
      </c>
      <c r="W19" s="6">
        <v>63</v>
      </c>
      <c r="X19" s="6">
        <v>1.3</v>
      </c>
      <c r="Y19" s="6">
        <v>2.33</v>
      </c>
      <c r="Z19" s="7">
        <v>42</v>
      </c>
    </row>
    <row r="20" spans="1:26" x14ac:dyDescent="0.25">
      <c r="A20" s="5">
        <v>44366</v>
      </c>
      <c r="B20" s="5" t="str">
        <f t="shared" si="0"/>
        <v>Saturday</v>
      </c>
      <c r="C20" s="6">
        <v>8</v>
      </c>
      <c r="D20" s="6">
        <v>8</v>
      </c>
      <c r="E20" s="6">
        <v>319</v>
      </c>
      <c r="F20" s="6">
        <v>1639</v>
      </c>
      <c r="G20" s="6">
        <v>621</v>
      </c>
      <c r="H20" s="6">
        <v>503</v>
      </c>
      <c r="I20" s="6">
        <v>515</v>
      </c>
      <c r="J20" s="10" t="s">
        <v>95</v>
      </c>
      <c r="K20" s="10" t="s">
        <v>335</v>
      </c>
      <c r="L20" s="9" t="s">
        <v>336</v>
      </c>
      <c r="M20" s="6">
        <v>35</v>
      </c>
      <c r="N20" s="6">
        <v>8.2100000000000009</v>
      </c>
      <c r="O20" s="6">
        <v>1.58</v>
      </c>
      <c r="P20" s="6">
        <v>190</v>
      </c>
      <c r="Q20" s="6">
        <v>166</v>
      </c>
      <c r="R20" s="6">
        <v>180</v>
      </c>
      <c r="S20" s="6">
        <v>536</v>
      </c>
      <c r="T20" s="6">
        <v>258</v>
      </c>
      <c r="U20" s="6">
        <v>48.13</v>
      </c>
      <c r="V20" s="6">
        <v>31</v>
      </c>
      <c r="W20" s="6">
        <v>64</v>
      </c>
      <c r="X20" s="6">
        <v>1.32</v>
      </c>
      <c r="Y20" s="6">
        <v>1.43</v>
      </c>
      <c r="Z20" s="7">
        <v>32</v>
      </c>
    </row>
    <row r="21" spans="1:26" x14ac:dyDescent="0.25">
      <c r="A21" s="5">
        <v>44367</v>
      </c>
      <c r="B21" s="5" t="str">
        <f t="shared" si="0"/>
        <v>Sunday</v>
      </c>
      <c r="C21" s="6">
        <v>8</v>
      </c>
      <c r="D21" s="6">
        <v>8</v>
      </c>
      <c r="E21" s="6">
        <v>300</v>
      </c>
      <c r="F21" s="6">
        <v>1594</v>
      </c>
      <c r="G21" s="6">
        <v>580</v>
      </c>
      <c r="H21" s="6">
        <v>508</v>
      </c>
      <c r="I21" s="6">
        <v>506</v>
      </c>
      <c r="J21" s="10" t="s">
        <v>168</v>
      </c>
      <c r="K21" s="9" t="s">
        <v>337</v>
      </c>
      <c r="L21" s="9" t="s">
        <v>303</v>
      </c>
      <c r="M21" s="6">
        <v>20</v>
      </c>
      <c r="N21" s="6">
        <v>5.28</v>
      </c>
      <c r="O21" s="6">
        <v>1.25</v>
      </c>
      <c r="P21" s="6">
        <v>184</v>
      </c>
      <c r="Q21" s="6">
        <v>177</v>
      </c>
      <c r="R21" s="6">
        <v>195</v>
      </c>
      <c r="S21" s="6">
        <v>556</v>
      </c>
      <c r="T21" s="6">
        <v>154</v>
      </c>
      <c r="U21" s="6">
        <v>27.7</v>
      </c>
      <c r="V21" s="6">
        <v>25</v>
      </c>
      <c r="W21" s="6">
        <v>88</v>
      </c>
      <c r="X21" s="6">
        <v>1.38</v>
      </c>
      <c r="Y21" s="6">
        <v>0.34</v>
      </c>
      <c r="Z21" s="7">
        <v>9</v>
      </c>
    </row>
    <row r="22" spans="1:26" x14ac:dyDescent="0.25">
      <c r="A22" s="5">
        <v>44368</v>
      </c>
      <c r="B22" s="5" t="str">
        <f t="shared" si="0"/>
        <v>Monday</v>
      </c>
      <c r="C22" s="6">
        <v>8</v>
      </c>
      <c r="D22" s="6">
        <v>8</v>
      </c>
      <c r="E22" s="6">
        <v>330</v>
      </c>
      <c r="F22" s="6">
        <v>1674</v>
      </c>
      <c r="G22" s="6">
        <v>572</v>
      </c>
      <c r="H22" s="6">
        <v>506</v>
      </c>
      <c r="I22" s="6">
        <v>596</v>
      </c>
      <c r="J22" s="10" t="s">
        <v>236</v>
      </c>
      <c r="K22" s="9" t="s">
        <v>330</v>
      </c>
      <c r="L22" s="9" t="s">
        <v>245</v>
      </c>
      <c r="M22" s="6">
        <v>39</v>
      </c>
      <c r="N22" s="6">
        <v>8.48</v>
      </c>
      <c r="O22" s="6">
        <v>2.1</v>
      </c>
      <c r="P22" s="6">
        <v>175</v>
      </c>
      <c r="Q22" s="6">
        <v>173</v>
      </c>
      <c r="R22" s="6">
        <v>190</v>
      </c>
      <c r="S22" s="6">
        <v>538</v>
      </c>
      <c r="T22" s="6">
        <v>335</v>
      </c>
      <c r="U22" s="6">
        <v>62.27</v>
      </c>
      <c r="V22" s="6">
        <v>37</v>
      </c>
      <c r="W22" s="6">
        <v>67</v>
      </c>
      <c r="X22" s="6">
        <v>1.38</v>
      </c>
      <c r="Y22" s="6">
        <v>1.35</v>
      </c>
      <c r="Z22" s="7">
        <v>37</v>
      </c>
    </row>
    <row r="23" spans="1:26" ht="18.75" customHeight="1" x14ac:dyDescent="0.25">
      <c r="A23" s="5">
        <v>44369</v>
      </c>
      <c r="B23" s="5" t="str">
        <f t="shared" si="0"/>
        <v>Tuesday</v>
      </c>
      <c r="C23" s="6">
        <v>8</v>
      </c>
      <c r="D23" s="6">
        <v>8</v>
      </c>
      <c r="E23" s="6">
        <v>312</v>
      </c>
      <c r="F23" s="6">
        <v>1815</v>
      </c>
      <c r="G23" s="6">
        <v>689</v>
      </c>
      <c r="H23" s="6">
        <v>570</v>
      </c>
      <c r="I23" s="6">
        <v>556</v>
      </c>
      <c r="J23" s="10" t="s">
        <v>310</v>
      </c>
      <c r="K23" s="14" t="s">
        <v>332</v>
      </c>
      <c r="L23" s="9" t="s">
        <v>334</v>
      </c>
      <c r="M23" s="6">
        <v>84</v>
      </c>
      <c r="N23" s="6">
        <v>25.49</v>
      </c>
      <c r="O23" s="6">
        <v>5.48</v>
      </c>
      <c r="P23" s="6">
        <v>197</v>
      </c>
      <c r="Q23" s="6">
        <v>186</v>
      </c>
      <c r="R23" s="6">
        <v>181</v>
      </c>
      <c r="S23" s="6">
        <v>564</v>
      </c>
      <c r="T23" s="6">
        <v>294</v>
      </c>
      <c r="U23" s="6">
        <v>52.13</v>
      </c>
      <c r="V23" s="6">
        <v>32</v>
      </c>
      <c r="W23" s="6">
        <v>28</v>
      </c>
      <c r="X23" s="6">
        <v>1.58</v>
      </c>
      <c r="Y23" s="6">
        <v>6.5</v>
      </c>
      <c r="Z23" s="7">
        <v>77</v>
      </c>
    </row>
    <row r="24" spans="1:26" x14ac:dyDescent="0.25">
      <c r="A24" s="5">
        <v>44370</v>
      </c>
      <c r="B24" s="5" t="str">
        <f t="shared" si="0"/>
        <v>Wednesday</v>
      </c>
      <c r="C24" s="6">
        <v>7</v>
      </c>
      <c r="D24" s="6">
        <v>8</v>
      </c>
      <c r="E24" s="6">
        <v>325</v>
      </c>
      <c r="F24" s="6">
        <v>1811</v>
      </c>
      <c r="G24" s="6">
        <v>691</v>
      </c>
      <c r="H24" s="6">
        <v>591</v>
      </c>
      <c r="I24" s="6">
        <v>529</v>
      </c>
      <c r="J24" s="10" t="s">
        <v>300</v>
      </c>
      <c r="K24" s="10" t="s">
        <v>331</v>
      </c>
      <c r="L24" s="9" t="s">
        <v>333</v>
      </c>
      <c r="M24" s="6">
        <v>82</v>
      </c>
      <c r="N24" s="6">
        <v>21.24</v>
      </c>
      <c r="O24" s="6">
        <v>5.0199999999999996</v>
      </c>
      <c r="P24" s="6">
        <v>212</v>
      </c>
      <c r="Q24" s="6">
        <v>187</v>
      </c>
      <c r="R24" s="6">
        <v>196</v>
      </c>
      <c r="S24" s="6">
        <v>595</v>
      </c>
      <c r="T24" s="6">
        <v>495</v>
      </c>
      <c r="U24" s="13">
        <v>83.19</v>
      </c>
      <c r="V24" s="6">
        <v>47</v>
      </c>
      <c r="W24" s="6">
        <v>40</v>
      </c>
      <c r="X24" s="6">
        <v>1.49</v>
      </c>
      <c r="Y24" s="6">
        <v>5.45</v>
      </c>
      <c r="Z24" s="7">
        <v>72</v>
      </c>
    </row>
    <row r="25" spans="1:26" x14ac:dyDescent="0.25">
      <c r="A25" s="5">
        <v>44371</v>
      </c>
      <c r="B25" s="5" t="str">
        <f t="shared" si="0"/>
        <v>Thursday</v>
      </c>
      <c r="C25" s="6">
        <v>7</v>
      </c>
      <c r="D25" s="6">
        <v>8</v>
      </c>
      <c r="E25" s="6">
        <v>340</v>
      </c>
      <c r="F25" s="6">
        <v>1826</v>
      </c>
      <c r="G25" s="6">
        <v>678</v>
      </c>
      <c r="H25" s="6">
        <v>571</v>
      </c>
      <c r="I25" s="6">
        <v>577</v>
      </c>
      <c r="J25" s="10" t="s">
        <v>77</v>
      </c>
      <c r="K25" s="10" t="s">
        <v>120</v>
      </c>
      <c r="L25" s="6" t="s">
        <v>338</v>
      </c>
      <c r="M25" s="6">
        <v>37</v>
      </c>
      <c r="N25" s="6">
        <v>8.56</v>
      </c>
      <c r="O25" s="6">
        <v>1.54</v>
      </c>
      <c r="P25" s="6">
        <v>230</v>
      </c>
      <c r="Q25" s="6">
        <v>230</v>
      </c>
      <c r="R25" s="6">
        <v>246</v>
      </c>
      <c r="S25" s="6">
        <v>706</v>
      </c>
      <c r="T25" s="6">
        <v>431</v>
      </c>
      <c r="U25" s="6">
        <v>61.05</v>
      </c>
      <c r="V25" s="6">
        <v>38</v>
      </c>
      <c r="W25" s="6">
        <v>69</v>
      </c>
      <c r="X25" s="6">
        <v>1.41</v>
      </c>
      <c r="Y25" s="6">
        <v>1.27</v>
      </c>
      <c r="Z25" s="7">
        <v>28</v>
      </c>
    </row>
    <row r="26" spans="1:26" x14ac:dyDescent="0.25">
      <c r="A26" s="5">
        <v>44372</v>
      </c>
      <c r="B26" s="5" t="str">
        <f t="shared" si="0"/>
        <v>Friday</v>
      </c>
      <c r="C26" s="6">
        <v>8</v>
      </c>
      <c r="D26" s="6">
        <v>8</v>
      </c>
      <c r="E26" s="6" t="s">
        <v>55</v>
      </c>
      <c r="F26" s="6">
        <v>1747</v>
      </c>
      <c r="G26" s="6">
        <v>651</v>
      </c>
      <c r="H26" s="6">
        <v>542</v>
      </c>
      <c r="I26" s="6">
        <v>554</v>
      </c>
      <c r="J26" s="10" t="s">
        <v>339</v>
      </c>
      <c r="K26" s="6" t="s">
        <v>340</v>
      </c>
      <c r="L26" s="6" t="s">
        <v>269</v>
      </c>
      <c r="M26" s="6">
        <v>57</v>
      </c>
      <c r="N26" s="6">
        <v>17.39</v>
      </c>
      <c r="O26" s="6">
        <v>3.47</v>
      </c>
      <c r="P26" s="6">
        <v>242</v>
      </c>
      <c r="Q26" s="6">
        <v>235</v>
      </c>
      <c r="R26" s="6">
        <v>258</v>
      </c>
      <c r="S26" s="6">
        <v>735</v>
      </c>
      <c r="T26" s="6">
        <v>576</v>
      </c>
      <c r="U26" s="6">
        <v>78.37</v>
      </c>
      <c r="V26" s="6">
        <v>48</v>
      </c>
      <c r="W26" s="6">
        <v>42</v>
      </c>
      <c r="X26" s="6">
        <v>1.45</v>
      </c>
      <c r="Y26" s="6">
        <v>3.5</v>
      </c>
      <c r="Z26" s="7">
        <v>65</v>
      </c>
    </row>
    <row r="27" spans="1:26" x14ac:dyDescent="0.25">
      <c r="A27" s="5">
        <v>44373</v>
      </c>
      <c r="B27" s="5" t="str">
        <f t="shared" si="0"/>
        <v>Saturday</v>
      </c>
      <c r="C27" s="6">
        <v>8</v>
      </c>
      <c r="D27" s="6">
        <v>8</v>
      </c>
      <c r="E27" s="6" t="s">
        <v>55</v>
      </c>
      <c r="F27" s="6">
        <v>1721</v>
      </c>
      <c r="G27" s="6">
        <v>673</v>
      </c>
      <c r="H27" s="6">
        <v>529</v>
      </c>
      <c r="I27" s="6">
        <v>519</v>
      </c>
      <c r="J27" s="9" t="s">
        <v>323</v>
      </c>
      <c r="K27" s="10" t="s">
        <v>341</v>
      </c>
      <c r="L27" s="6" t="s">
        <v>342</v>
      </c>
      <c r="M27" s="6">
        <v>41</v>
      </c>
      <c r="N27" s="6">
        <v>15.03</v>
      </c>
      <c r="O27" s="6">
        <v>3.34</v>
      </c>
      <c r="P27" s="6">
        <v>251</v>
      </c>
      <c r="Q27" s="6">
        <v>223</v>
      </c>
      <c r="R27" s="6">
        <v>243</v>
      </c>
      <c r="S27" s="6">
        <v>717</v>
      </c>
      <c r="T27" s="6">
        <v>515</v>
      </c>
      <c r="U27" s="6">
        <v>71.83</v>
      </c>
      <c r="V27" s="6">
        <v>44</v>
      </c>
      <c r="W27" s="6">
        <v>41</v>
      </c>
      <c r="X27" s="6">
        <v>1.46</v>
      </c>
      <c r="Y27" s="6">
        <v>3.24</v>
      </c>
      <c r="Z27" s="7">
        <v>53</v>
      </c>
    </row>
    <row r="28" spans="1:26" x14ac:dyDescent="0.25">
      <c r="A28" s="5">
        <v>44374</v>
      </c>
      <c r="B28" s="5" t="str">
        <f t="shared" si="0"/>
        <v>Sunday</v>
      </c>
      <c r="C28" s="6">
        <v>8</v>
      </c>
      <c r="D28" s="6">
        <v>8</v>
      </c>
      <c r="E28" s="6">
        <v>330</v>
      </c>
      <c r="F28" s="6">
        <v>1675</v>
      </c>
      <c r="G28" s="6">
        <v>623</v>
      </c>
      <c r="H28" s="6">
        <v>541</v>
      </c>
      <c r="I28" s="6">
        <v>511</v>
      </c>
      <c r="J28" s="9" t="s">
        <v>285</v>
      </c>
      <c r="K28" s="9" t="s">
        <v>343</v>
      </c>
      <c r="L28" s="6" t="s">
        <v>298</v>
      </c>
      <c r="M28" s="6">
        <v>51</v>
      </c>
      <c r="N28" s="6">
        <v>15.24</v>
      </c>
      <c r="O28" s="6">
        <v>4.0999999999999996</v>
      </c>
      <c r="P28" s="6">
        <v>235</v>
      </c>
      <c r="Q28" s="6">
        <v>260</v>
      </c>
      <c r="R28" s="6">
        <v>235</v>
      </c>
      <c r="S28" s="6">
        <v>730</v>
      </c>
      <c r="T28" s="6">
        <v>518</v>
      </c>
      <c r="U28" s="6">
        <v>70.959999999999994</v>
      </c>
      <c r="V28" s="6">
        <v>44</v>
      </c>
      <c r="W28" s="6">
        <v>45</v>
      </c>
      <c r="X28" s="6">
        <v>1.49</v>
      </c>
      <c r="Y28" s="6">
        <v>3.47</v>
      </c>
      <c r="Z28" s="7">
        <v>55</v>
      </c>
    </row>
    <row r="29" spans="1:26" x14ac:dyDescent="0.25">
      <c r="A29" s="5">
        <v>44375</v>
      </c>
      <c r="B29" s="5" t="str">
        <f t="shared" si="0"/>
        <v>Monday</v>
      </c>
      <c r="C29" s="6">
        <v>8</v>
      </c>
      <c r="D29" s="6">
        <v>8</v>
      </c>
      <c r="E29" s="6" t="s">
        <v>55</v>
      </c>
      <c r="F29" s="6">
        <v>1699</v>
      </c>
      <c r="G29" s="6">
        <v>580</v>
      </c>
      <c r="H29" s="6">
        <v>549</v>
      </c>
      <c r="I29" s="6">
        <v>570</v>
      </c>
      <c r="J29" s="6" t="s">
        <v>170</v>
      </c>
      <c r="K29" s="10" t="s">
        <v>344</v>
      </c>
      <c r="L29" s="6" t="s">
        <v>292</v>
      </c>
      <c r="M29" s="6">
        <v>52</v>
      </c>
      <c r="N29" s="6">
        <v>11.54</v>
      </c>
      <c r="O29" s="6">
        <v>2.5499999999999998</v>
      </c>
      <c r="P29" s="6">
        <v>230</v>
      </c>
      <c r="Q29" s="6">
        <v>220</v>
      </c>
      <c r="R29" s="6">
        <v>234</v>
      </c>
      <c r="S29" s="6">
        <v>684</v>
      </c>
      <c r="T29" s="6">
        <v>553</v>
      </c>
      <c r="U29" s="6">
        <v>80.849999999999994</v>
      </c>
      <c r="V29" s="6">
        <v>54</v>
      </c>
      <c r="W29" s="6">
        <v>55</v>
      </c>
      <c r="X29" s="6">
        <v>1.41</v>
      </c>
      <c r="Y29" s="6">
        <v>2.25</v>
      </c>
      <c r="Z29" s="7">
        <v>33</v>
      </c>
    </row>
    <row r="30" spans="1:26" x14ac:dyDescent="0.25">
      <c r="A30" s="5">
        <v>44376</v>
      </c>
      <c r="B30" s="5" t="str">
        <f t="shared" si="0"/>
        <v>Tuesday</v>
      </c>
      <c r="C30" s="6">
        <v>7</v>
      </c>
      <c r="D30" s="6">
        <v>8</v>
      </c>
      <c r="E30" s="6">
        <v>350</v>
      </c>
      <c r="F30" s="6">
        <v>1720</v>
      </c>
      <c r="G30" s="6">
        <v>653</v>
      </c>
      <c r="H30" s="6">
        <v>514</v>
      </c>
      <c r="I30" s="6">
        <v>553</v>
      </c>
      <c r="J30" s="6" t="s">
        <v>345</v>
      </c>
      <c r="K30" s="14" t="s">
        <v>140</v>
      </c>
      <c r="L30" s="6" t="s">
        <v>346</v>
      </c>
      <c r="M30" s="6">
        <v>76</v>
      </c>
      <c r="N30" s="6">
        <v>20.14</v>
      </c>
      <c r="O30" s="6">
        <v>3.55</v>
      </c>
      <c r="P30" s="6">
        <v>243</v>
      </c>
      <c r="Q30" s="6">
        <v>248</v>
      </c>
      <c r="R30" s="6">
        <v>273</v>
      </c>
      <c r="S30" s="6">
        <v>764</v>
      </c>
      <c r="T30" s="6">
        <v>495</v>
      </c>
      <c r="U30" s="6">
        <v>64.790000000000006</v>
      </c>
      <c r="V30" s="6">
        <v>38</v>
      </c>
      <c r="W30" s="6">
        <v>36</v>
      </c>
      <c r="X30" s="6">
        <v>1.49</v>
      </c>
      <c r="Y30" s="6">
        <v>4.17</v>
      </c>
      <c r="Z30" s="7">
        <v>51</v>
      </c>
    </row>
    <row r="31" spans="1:26" ht="16.5" thickBot="1" x14ac:dyDescent="0.3">
      <c r="A31" s="5">
        <v>44377</v>
      </c>
      <c r="B31" s="5" t="str">
        <f t="shared" si="0"/>
        <v>Wednesday</v>
      </c>
      <c r="C31" s="6">
        <v>8</v>
      </c>
      <c r="D31" s="6">
        <v>8</v>
      </c>
      <c r="E31" s="6">
        <v>352</v>
      </c>
      <c r="F31" s="6">
        <v>1761</v>
      </c>
      <c r="G31" s="6">
        <v>642</v>
      </c>
      <c r="H31" s="6">
        <v>520</v>
      </c>
      <c r="I31" s="6">
        <v>599</v>
      </c>
      <c r="J31" s="6" t="s">
        <v>347</v>
      </c>
      <c r="K31" s="14" t="s">
        <v>328</v>
      </c>
      <c r="L31" s="6" t="s">
        <v>201</v>
      </c>
      <c r="M31" s="6">
        <v>38</v>
      </c>
      <c r="N31" s="6">
        <v>10.45</v>
      </c>
      <c r="O31" s="6">
        <v>2.41</v>
      </c>
      <c r="P31" s="6">
        <v>273</v>
      </c>
      <c r="Q31" s="6">
        <v>249</v>
      </c>
      <c r="R31" s="6">
        <v>292</v>
      </c>
      <c r="S31" s="6">
        <v>814</v>
      </c>
      <c r="T31" s="6">
        <v>604</v>
      </c>
      <c r="U31" s="6">
        <v>74.2</v>
      </c>
      <c r="V31" s="6">
        <v>41</v>
      </c>
      <c r="W31" s="6">
        <v>41</v>
      </c>
      <c r="X31" s="6">
        <v>1.41</v>
      </c>
      <c r="Y31" s="6">
        <v>3.07</v>
      </c>
      <c r="Z31" s="7">
        <v>41</v>
      </c>
    </row>
    <row r="32" spans="1:26" ht="16.5" hidden="1" thickBot="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>
        <f>AVERAGE(U2:U31)</f>
        <v>53.196333333333321</v>
      </c>
      <c r="V32" s="6"/>
      <c r="W32" s="6">
        <f>AVERAGE(W2:W31)</f>
        <v>63.5</v>
      </c>
      <c r="X32" s="6"/>
      <c r="Y32" s="6"/>
      <c r="Z32" s="7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>
        <f>AVERAGE(U2:U32)</f>
        <v>53.196333333333321</v>
      </c>
      <c r="V33" s="18"/>
      <c r="W33" s="18">
        <f>AVERAGE(W2:W32)</f>
        <v>63.5</v>
      </c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7.225806451612903</v>
      </c>
      <c r="D37" s="11">
        <f t="shared" si="1"/>
        <v>7.741935483870968</v>
      </c>
      <c r="E37" s="11">
        <f t="shared" si="1"/>
        <v>277.09677419354841</v>
      </c>
      <c r="F37" s="11">
        <f>SUM(F2:F32)/30</f>
        <v>1705.6</v>
      </c>
      <c r="G37" s="11">
        <f t="shared" si="1"/>
        <v>600.25806451612902</v>
      </c>
      <c r="H37" s="11">
        <f t="shared" si="1"/>
        <v>516.25806451612902</v>
      </c>
      <c r="I37" s="11">
        <f t="shared" si="1"/>
        <v>531.48387096774195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39.096774193548384</v>
      </c>
      <c r="N37" s="11">
        <f>SUM(N2:N33)/31</f>
        <v>10.503548387096775</v>
      </c>
      <c r="O37" s="11">
        <f t="shared" ref="O37:V37" si="2">SUM(O2:O32)/31</f>
        <v>2.2119354838709677</v>
      </c>
      <c r="P37" s="11">
        <f t="shared" si="2"/>
        <v>193.41935483870967</v>
      </c>
      <c r="Q37" s="11">
        <f t="shared" si="2"/>
        <v>185.09677419354838</v>
      </c>
      <c r="R37" s="11">
        <f t="shared" si="2"/>
        <v>208.16129032258064</v>
      </c>
      <c r="S37" s="11">
        <f t="shared" si="2"/>
        <v>586.67741935483866</v>
      </c>
      <c r="T37" s="11">
        <f t="shared" si="2"/>
        <v>321.45161290322579</v>
      </c>
      <c r="U37" s="11">
        <f t="shared" si="2"/>
        <v>53.196333333333321</v>
      </c>
      <c r="V37" s="11">
        <f t="shared" si="2"/>
        <v>33.451612903225808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619.62122788761701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B8DD-6EE0-4872-9AFD-1D9331512037}">
  <sheetPr>
    <pageSetUpPr fitToPage="1"/>
  </sheetPr>
  <dimension ref="A1:Z1048576"/>
  <sheetViews>
    <sheetView topLeftCell="A13" zoomScale="70" zoomScaleNormal="70" workbookViewId="0">
      <selection activeCell="L44" sqref="L44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75" t="s">
        <v>32</v>
      </c>
      <c r="B1" s="75" t="s">
        <v>0</v>
      </c>
      <c r="C1" s="74" t="s">
        <v>1</v>
      </c>
      <c r="D1" s="74" t="s">
        <v>2</v>
      </c>
      <c r="E1" s="76" t="s">
        <v>3</v>
      </c>
      <c r="F1" s="74" t="s">
        <v>4</v>
      </c>
      <c r="G1" s="74" t="s">
        <v>5</v>
      </c>
      <c r="H1" s="74" t="s">
        <v>6</v>
      </c>
      <c r="I1" s="74" t="s">
        <v>7</v>
      </c>
      <c r="J1" s="74" t="s">
        <v>8</v>
      </c>
      <c r="K1" s="74" t="s">
        <v>9</v>
      </c>
      <c r="L1" s="74" t="s">
        <v>10</v>
      </c>
      <c r="M1" s="74" t="s">
        <v>11</v>
      </c>
      <c r="N1" s="4" t="s">
        <v>12</v>
      </c>
      <c r="O1" s="74" t="s">
        <v>13</v>
      </c>
      <c r="P1" s="74" t="s">
        <v>14</v>
      </c>
      <c r="Q1" s="74" t="s">
        <v>15</v>
      </c>
      <c r="R1" s="74" t="s">
        <v>16</v>
      </c>
      <c r="S1" s="74" t="s">
        <v>17</v>
      </c>
      <c r="T1" s="74" t="s">
        <v>18</v>
      </c>
      <c r="U1" s="74" t="s">
        <v>19</v>
      </c>
      <c r="V1" s="74" t="s">
        <v>20</v>
      </c>
      <c r="W1" s="4" t="s">
        <v>21</v>
      </c>
      <c r="X1" s="74" t="s">
        <v>22</v>
      </c>
      <c r="Y1" s="74" t="s">
        <v>23</v>
      </c>
      <c r="Z1" s="74" t="s">
        <v>24</v>
      </c>
    </row>
    <row r="2" spans="1:26" x14ac:dyDescent="0.25">
      <c r="A2" s="5">
        <v>44378</v>
      </c>
      <c r="B2" s="5" t="str">
        <f>TEXT(A2,"dddd")</f>
        <v>Thursday</v>
      </c>
      <c r="C2" s="6">
        <v>8</v>
      </c>
      <c r="D2" s="6">
        <v>9</v>
      </c>
      <c r="E2" s="6">
        <v>363</v>
      </c>
      <c r="F2" s="6">
        <v>1837</v>
      </c>
      <c r="G2" s="6">
        <v>686</v>
      </c>
      <c r="H2" s="6">
        <v>550</v>
      </c>
      <c r="I2" s="6">
        <v>601</v>
      </c>
      <c r="J2" s="6" t="s">
        <v>310</v>
      </c>
      <c r="K2" s="6" t="s">
        <v>75</v>
      </c>
      <c r="L2" s="6" t="s">
        <v>94</v>
      </c>
      <c r="M2" s="6">
        <v>28</v>
      </c>
      <c r="N2" s="6">
        <v>8.2200000000000006</v>
      </c>
      <c r="O2" s="6">
        <v>2.12</v>
      </c>
      <c r="P2" s="6">
        <v>270</v>
      </c>
      <c r="Q2" s="6">
        <v>252</v>
      </c>
      <c r="R2" s="6">
        <v>291</v>
      </c>
      <c r="S2" s="6">
        <v>813</v>
      </c>
      <c r="T2" s="6">
        <v>654</v>
      </c>
      <c r="U2" s="6">
        <v>80.44</v>
      </c>
      <c r="V2" s="6">
        <v>48</v>
      </c>
      <c r="W2" s="6">
        <v>65</v>
      </c>
      <c r="X2" s="6">
        <v>1.45</v>
      </c>
      <c r="Y2" s="6">
        <v>1.39</v>
      </c>
      <c r="Z2" s="7">
        <v>33</v>
      </c>
    </row>
    <row r="3" spans="1:26" x14ac:dyDescent="0.25">
      <c r="A3" s="5">
        <v>44379</v>
      </c>
      <c r="B3" s="5" t="str">
        <f t="shared" ref="B3:B32" si="0">TEXT(A3,"dddd")</f>
        <v>Friday</v>
      </c>
      <c r="C3" s="6">
        <v>8</v>
      </c>
      <c r="D3" s="6">
        <v>8</v>
      </c>
      <c r="E3" s="6">
        <v>339</v>
      </c>
      <c r="F3" s="6">
        <v>1762</v>
      </c>
      <c r="G3" s="6">
        <v>669</v>
      </c>
      <c r="H3" s="6">
        <v>547</v>
      </c>
      <c r="I3" s="6">
        <v>546</v>
      </c>
      <c r="J3" s="6" t="s">
        <v>318</v>
      </c>
      <c r="K3" s="6" t="s">
        <v>296</v>
      </c>
      <c r="L3" s="6" t="s">
        <v>293</v>
      </c>
      <c r="M3" s="6">
        <v>43</v>
      </c>
      <c r="N3" s="6">
        <v>13.2</v>
      </c>
      <c r="O3" s="6">
        <v>2.5099999999999998</v>
      </c>
      <c r="P3" s="6">
        <v>268</v>
      </c>
      <c r="Q3" s="6">
        <v>243</v>
      </c>
      <c r="R3" s="6">
        <v>268</v>
      </c>
      <c r="S3" s="6">
        <v>779</v>
      </c>
      <c r="T3" s="6">
        <v>614</v>
      </c>
      <c r="U3" s="6">
        <v>78.819999999999993</v>
      </c>
      <c r="V3" s="6">
        <v>47</v>
      </c>
      <c r="W3" s="6">
        <v>61.24</v>
      </c>
      <c r="X3" s="6">
        <v>1.4</v>
      </c>
      <c r="Y3" s="6">
        <v>2</v>
      </c>
      <c r="Z3" s="7">
        <v>29</v>
      </c>
    </row>
    <row r="4" spans="1:26" x14ac:dyDescent="0.25">
      <c r="A4" s="5">
        <v>44380</v>
      </c>
      <c r="B4" s="5" t="str">
        <f t="shared" si="0"/>
        <v>Saturday</v>
      </c>
      <c r="C4" s="6">
        <v>8</v>
      </c>
      <c r="D4" s="6">
        <v>8</v>
      </c>
      <c r="E4" s="6">
        <v>324</v>
      </c>
      <c r="F4" s="6">
        <v>1634</v>
      </c>
      <c r="G4" s="6">
        <v>642</v>
      </c>
      <c r="H4" s="6">
        <v>527</v>
      </c>
      <c r="I4" s="6">
        <v>465</v>
      </c>
      <c r="J4" s="6" t="s">
        <v>77</v>
      </c>
      <c r="K4" s="8" t="s">
        <v>328</v>
      </c>
      <c r="L4" s="6" t="s">
        <v>135</v>
      </c>
      <c r="M4" s="6">
        <v>31</v>
      </c>
      <c r="N4" s="6">
        <v>15.08</v>
      </c>
      <c r="O4" s="6">
        <v>2.39</v>
      </c>
      <c r="P4" s="6">
        <v>256</v>
      </c>
      <c r="Q4" s="6">
        <v>242</v>
      </c>
      <c r="R4" s="6">
        <v>251</v>
      </c>
      <c r="S4" s="6">
        <v>749</v>
      </c>
      <c r="T4" s="6">
        <v>504</v>
      </c>
      <c r="U4" s="6">
        <v>67.290000000000006</v>
      </c>
      <c r="V4" s="6">
        <v>38</v>
      </c>
      <c r="W4" s="6">
        <v>62</v>
      </c>
      <c r="X4" s="6">
        <v>1.42</v>
      </c>
      <c r="Y4" s="6">
        <v>1.47</v>
      </c>
      <c r="Z4" s="7">
        <v>34</v>
      </c>
    </row>
    <row r="5" spans="1:26" x14ac:dyDescent="0.25">
      <c r="A5" s="5">
        <v>44381</v>
      </c>
      <c r="B5" s="5" t="str">
        <f t="shared" si="0"/>
        <v>Sunday</v>
      </c>
      <c r="C5" s="6">
        <v>8</v>
      </c>
      <c r="D5" s="6">
        <v>8</v>
      </c>
      <c r="E5" s="6">
        <v>319</v>
      </c>
      <c r="F5" s="6">
        <v>1527</v>
      </c>
      <c r="G5" s="6">
        <v>595</v>
      </c>
      <c r="H5" s="6">
        <v>459</v>
      </c>
      <c r="I5" s="6">
        <v>473</v>
      </c>
      <c r="J5" s="6" t="s">
        <v>348</v>
      </c>
      <c r="K5" s="6" t="s">
        <v>233</v>
      </c>
      <c r="L5" s="6" t="s">
        <v>279</v>
      </c>
      <c r="M5" s="6">
        <v>38</v>
      </c>
      <c r="N5" s="6">
        <v>14.03</v>
      </c>
      <c r="O5" s="6">
        <v>2.52</v>
      </c>
      <c r="P5" s="6">
        <v>255</v>
      </c>
      <c r="Q5" s="6">
        <v>202</v>
      </c>
      <c r="R5" s="6">
        <v>247</v>
      </c>
      <c r="S5" s="6">
        <v>704</v>
      </c>
      <c r="T5" s="6">
        <v>380</v>
      </c>
      <c r="U5" s="6">
        <v>53.98</v>
      </c>
      <c r="V5" s="6">
        <v>35</v>
      </c>
      <c r="W5" s="6">
        <v>71</v>
      </c>
      <c r="X5" s="6">
        <v>1.39</v>
      </c>
      <c r="Y5" s="6">
        <v>1.57</v>
      </c>
      <c r="Z5" s="7">
        <v>16</v>
      </c>
    </row>
    <row r="6" spans="1:26" x14ac:dyDescent="0.25">
      <c r="A6" s="5">
        <v>44382</v>
      </c>
      <c r="B6" s="5" t="str">
        <f t="shared" si="0"/>
        <v>Monday</v>
      </c>
      <c r="C6" s="6">
        <v>7</v>
      </c>
      <c r="D6" s="6">
        <v>8</v>
      </c>
      <c r="E6" s="6">
        <v>310</v>
      </c>
      <c r="F6" s="6">
        <v>1496</v>
      </c>
      <c r="G6" s="6">
        <v>567</v>
      </c>
      <c r="H6" s="6">
        <v>439</v>
      </c>
      <c r="I6" s="6">
        <v>490</v>
      </c>
      <c r="J6" s="6" t="s">
        <v>95</v>
      </c>
      <c r="K6" s="6" t="s">
        <v>349</v>
      </c>
      <c r="L6" s="6" t="s">
        <v>279</v>
      </c>
      <c r="M6" s="6">
        <v>38</v>
      </c>
      <c r="N6" s="6">
        <v>17.13</v>
      </c>
      <c r="O6" s="6">
        <v>4.12</v>
      </c>
      <c r="P6" s="6">
        <v>215</v>
      </c>
      <c r="Q6" s="6">
        <v>218</v>
      </c>
      <c r="R6" s="6">
        <v>255</v>
      </c>
      <c r="S6" s="6">
        <v>688</v>
      </c>
      <c r="T6" s="6">
        <v>312</v>
      </c>
      <c r="U6" s="6">
        <v>45.35</v>
      </c>
      <c r="V6" s="6">
        <v>29</v>
      </c>
      <c r="W6" s="6">
        <v>56</v>
      </c>
      <c r="X6" s="6">
        <v>1.49</v>
      </c>
      <c r="Y6" s="6">
        <v>3.03</v>
      </c>
      <c r="Z6" s="7">
        <v>38</v>
      </c>
    </row>
    <row r="7" spans="1:26" x14ac:dyDescent="0.25">
      <c r="A7" s="5">
        <v>44383</v>
      </c>
      <c r="B7" s="5" t="str">
        <f t="shared" si="0"/>
        <v>Tuesday</v>
      </c>
      <c r="C7" s="6">
        <v>7</v>
      </c>
      <c r="D7" s="6">
        <v>7</v>
      </c>
      <c r="E7" s="6">
        <v>315</v>
      </c>
      <c r="F7" s="6">
        <v>1525</v>
      </c>
      <c r="G7" s="6">
        <v>548</v>
      </c>
      <c r="H7" s="6">
        <v>458</v>
      </c>
      <c r="I7" s="6">
        <v>519</v>
      </c>
      <c r="J7" s="6" t="s">
        <v>348</v>
      </c>
      <c r="K7" s="8" t="s">
        <v>319</v>
      </c>
      <c r="L7" s="6" t="s">
        <v>111</v>
      </c>
      <c r="M7" s="6">
        <v>26</v>
      </c>
      <c r="N7" s="6">
        <v>6.5</v>
      </c>
      <c r="O7" s="6">
        <v>2</v>
      </c>
      <c r="P7" s="6">
        <v>237</v>
      </c>
      <c r="Q7" s="6">
        <v>249</v>
      </c>
      <c r="R7" s="6">
        <v>233</v>
      </c>
      <c r="S7" s="6">
        <v>719</v>
      </c>
      <c r="T7" s="6">
        <v>436</v>
      </c>
      <c r="U7" s="6">
        <v>60.64</v>
      </c>
      <c r="V7" s="6">
        <v>35</v>
      </c>
      <c r="W7" s="6">
        <v>65</v>
      </c>
      <c r="X7" s="6">
        <v>1.4</v>
      </c>
      <c r="Y7" s="6">
        <v>1.24</v>
      </c>
      <c r="Z7" s="7">
        <v>22</v>
      </c>
    </row>
    <row r="8" spans="1:26" x14ac:dyDescent="0.25">
      <c r="A8" s="5">
        <v>44384</v>
      </c>
      <c r="B8" s="5" t="str">
        <f t="shared" si="0"/>
        <v>Wednesday</v>
      </c>
      <c r="C8" s="6">
        <v>8</v>
      </c>
      <c r="D8" s="6">
        <v>8</v>
      </c>
      <c r="E8" s="6">
        <v>314</v>
      </c>
      <c r="F8" s="6">
        <v>1662</v>
      </c>
      <c r="G8" s="6">
        <v>587</v>
      </c>
      <c r="H8" s="6">
        <v>528</v>
      </c>
      <c r="I8" s="6">
        <v>547</v>
      </c>
      <c r="J8" s="9" t="s">
        <v>86</v>
      </c>
      <c r="K8" s="9" t="s">
        <v>210</v>
      </c>
      <c r="L8" s="6" t="s">
        <v>149</v>
      </c>
      <c r="M8" s="6">
        <v>17</v>
      </c>
      <c r="N8" s="6">
        <v>6.32</v>
      </c>
      <c r="O8" s="6">
        <v>1.05</v>
      </c>
      <c r="P8" s="6">
        <v>222</v>
      </c>
      <c r="Q8" s="6">
        <v>225</v>
      </c>
      <c r="R8" s="6">
        <v>251</v>
      </c>
      <c r="S8" s="6">
        <v>698</v>
      </c>
      <c r="T8" s="6">
        <v>281</v>
      </c>
      <c r="U8" s="6">
        <v>40.26</v>
      </c>
      <c r="V8" s="6">
        <v>28</v>
      </c>
      <c r="W8" s="6">
        <v>76</v>
      </c>
      <c r="X8" s="6">
        <v>1.37</v>
      </c>
      <c r="Y8" s="6">
        <v>0.52</v>
      </c>
      <c r="Z8" s="7">
        <v>26</v>
      </c>
    </row>
    <row r="9" spans="1:26" x14ac:dyDescent="0.25">
      <c r="A9" s="5">
        <v>44385</v>
      </c>
      <c r="B9" s="5" t="str">
        <f t="shared" si="0"/>
        <v>Thursday</v>
      </c>
      <c r="C9" s="6">
        <v>8</v>
      </c>
      <c r="D9" s="6">
        <v>8</v>
      </c>
      <c r="E9" s="6">
        <v>318</v>
      </c>
      <c r="F9" s="6">
        <v>1660</v>
      </c>
      <c r="G9" s="6">
        <v>634</v>
      </c>
      <c r="H9" s="6">
        <v>556</v>
      </c>
      <c r="I9" s="6">
        <v>470</v>
      </c>
      <c r="J9" s="9" t="s">
        <v>109</v>
      </c>
      <c r="K9" s="9" t="s">
        <v>350</v>
      </c>
      <c r="L9" s="8" t="s">
        <v>351</v>
      </c>
      <c r="M9" s="6">
        <v>62</v>
      </c>
      <c r="N9" s="6">
        <v>14.04</v>
      </c>
      <c r="O9" s="6">
        <v>3.18</v>
      </c>
      <c r="P9" s="6">
        <v>230</v>
      </c>
      <c r="Q9" s="6">
        <v>222</v>
      </c>
      <c r="R9" s="6">
        <v>245</v>
      </c>
      <c r="S9" s="6">
        <v>697</v>
      </c>
      <c r="T9" s="6">
        <v>338</v>
      </c>
      <c r="U9" s="6">
        <v>48.49</v>
      </c>
      <c r="V9" s="6">
        <v>32</v>
      </c>
      <c r="W9" s="6">
        <v>56</v>
      </c>
      <c r="X9" s="6">
        <v>1.45</v>
      </c>
      <c r="Y9" s="6">
        <v>2.4700000000000002</v>
      </c>
      <c r="Z9" s="7">
        <v>42</v>
      </c>
    </row>
    <row r="10" spans="1:26" x14ac:dyDescent="0.25">
      <c r="A10" s="5">
        <v>44386</v>
      </c>
      <c r="B10" s="5" t="str">
        <f t="shared" si="0"/>
        <v>Friday</v>
      </c>
      <c r="C10" s="6">
        <v>9</v>
      </c>
      <c r="D10" s="6">
        <v>7</v>
      </c>
      <c r="E10" s="6">
        <v>323</v>
      </c>
      <c r="F10" s="6">
        <v>1677</v>
      </c>
      <c r="G10" s="6">
        <v>661</v>
      </c>
      <c r="H10" s="6">
        <v>498</v>
      </c>
      <c r="I10" s="6">
        <v>518</v>
      </c>
      <c r="J10" s="9" t="s">
        <v>352</v>
      </c>
      <c r="K10" s="9" t="s">
        <v>140</v>
      </c>
      <c r="L10" s="6" t="s">
        <v>353</v>
      </c>
      <c r="M10" s="6">
        <v>49</v>
      </c>
      <c r="N10" s="6">
        <v>14.33</v>
      </c>
      <c r="O10" s="6">
        <v>3.34</v>
      </c>
      <c r="P10" s="6">
        <v>245</v>
      </c>
      <c r="Q10" s="6">
        <v>217</v>
      </c>
      <c r="R10" s="6">
        <v>244</v>
      </c>
      <c r="S10" s="6">
        <v>706</v>
      </c>
      <c r="T10" s="6">
        <v>351</v>
      </c>
      <c r="U10" s="6">
        <v>49.72</v>
      </c>
      <c r="V10" s="6">
        <v>30</v>
      </c>
      <c r="W10" s="6">
        <v>54</v>
      </c>
      <c r="X10" s="6">
        <v>1.47</v>
      </c>
      <c r="Y10" s="6">
        <v>2.44</v>
      </c>
      <c r="Z10" s="7">
        <v>35</v>
      </c>
    </row>
    <row r="11" spans="1:26" x14ac:dyDescent="0.25">
      <c r="A11" s="5">
        <v>44387</v>
      </c>
      <c r="B11" s="5" t="str">
        <f t="shared" si="0"/>
        <v>Saturday</v>
      </c>
      <c r="C11" s="6">
        <v>6</v>
      </c>
      <c r="D11" s="6">
        <v>8</v>
      </c>
      <c r="E11" s="6">
        <v>330</v>
      </c>
      <c r="F11" s="6">
        <v>1766</v>
      </c>
      <c r="G11" s="6">
        <v>640</v>
      </c>
      <c r="H11" s="6">
        <v>578</v>
      </c>
      <c r="I11" s="6">
        <v>548</v>
      </c>
      <c r="J11" s="9" t="s">
        <v>300</v>
      </c>
      <c r="K11" s="9" t="s">
        <v>354</v>
      </c>
      <c r="L11" s="6" t="s">
        <v>108</v>
      </c>
      <c r="M11" s="6">
        <v>63</v>
      </c>
      <c r="N11" s="6">
        <v>16.14</v>
      </c>
      <c r="O11" s="6">
        <v>4.2300000000000004</v>
      </c>
      <c r="P11" s="6">
        <v>253</v>
      </c>
      <c r="Q11" s="6">
        <v>238</v>
      </c>
      <c r="R11" s="6">
        <v>264</v>
      </c>
      <c r="S11" s="6">
        <v>755</v>
      </c>
      <c r="T11" s="6">
        <v>291</v>
      </c>
      <c r="U11" s="6">
        <v>38.54</v>
      </c>
      <c r="V11" s="6">
        <v>28</v>
      </c>
      <c r="W11" s="6">
        <v>39</v>
      </c>
      <c r="X11" s="6">
        <v>1.45</v>
      </c>
      <c r="Y11" s="6">
        <v>4.51</v>
      </c>
      <c r="Z11" s="7">
        <v>54</v>
      </c>
    </row>
    <row r="12" spans="1:26" x14ac:dyDescent="0.25">
      <c r="A12" s="5">
        <v>44388</v>
      </c>
      <c r="B12" s="5" t="str">
        <f t="shared" si="0"/>
        <v>Sunday</v>
      </c>
      <c r="C12" s="6">
        <v>7</v>
      </c>
      <c r="D12" s="6">
        <v>7</v>
      </c>
      <c r="E12" s="6">
        <v>315</v>
      </c>
      <c r="F12" s="6">
        <v>1688</v>
      </c>
      <c r="G12" s="6">
        <v>678</v>
      </c>
      <c r="H12" s="6">
        <v>518</v>
      </c>
      <c r="I12" s="6">
        <v>492</v>
      </c>
      <c r="J12" s="9" t="s">
        <v>355</v>
      </c>
      <c r="K12" s="6" t="s">
        <v>356</v>
      </c>
      <c r="L12" s="6" t="s">
        <v>357</v>
      </c>
      <c r="M12" s="6">
        <v>79</v>
      </c>
      <c r="N12" s="6">
        <v>22.21</v>
      </c>
      <c r="O12" s="6">
        <v>5.07</v>
      </c>
      <c r="P12" s="6">
        <v>269</v>
      </c>
      <c r="Q12" s="6">
        <v>219</v>
      </c>
      <c r="R12" s="6">
        <v>252</v>
      </c>
      <c r="S12" s="6">
        <v>740</v>
      </c>
      <c r="T12" s="6">
        <v>151</v>
      </c>
      <c r="U12" s="6">
        <v>20.41</v>
      </c>
      <c r="V12" s="6">
        <v>23</v>
      </c>
      <c r="W12" s="6">
        <v>38</v>
      </c>
      <c r="X12" s="6">
        <v>1.48</v>
      </c>
      <c r="Y12" s="6">
        <v>6.03</v>
      </c>
      <c r="Z12" s="7">
        <v>51</v>
      </c>
    </row>
    <row r="13" spans="1:26" x14ac:dyDescent="0.25">
      <c r="A13" s="5">
        <v>44389</v>
      </c>
      <c r="B13" s="5" t="str">
        <f t="shared" si="0"/>
        <v>Monday</v>
      </c>
      <c r="C13" s="6">
        <v>8</v>
      </c>
      <c r="D13" s="6">
        <v>7</v>
      </c>
      <c r="E13" s="6">
        <v>330</v>
      </c>
      <c r="F13" s="6">
        <v>1640</v>
      </c>
      <c r="G13" s="6">
        <v>578</v>
      </c>
      <c r="H13" s="6">
        <v>509</v>
      </c>
      <c r="I13" s="6">
        <v>553</v>
      </c>
      <c r="J13" s="9" t="s">
        <v>109</v>
      </c>
      <c r="K13" s="6" t="s">
        <v>146</v>
      </c>
      <c r="L13" s="6" t="s">
        <v>358</v>
      </c>
      <c r="M13" s="6">
        <v>51</v>
      </c>
      <c r="N13" s="6">
        <v>11.36</v>
      </c>
      <c r="O13" s="6">
        <v>2.59</v>
      </c>
      <c r="P13" s="6">
        <v>227</v>
      </c>
      <c r="Q13" s="6">
        <v>225</v>
      </c>
      <c r="R13" s="6">
        <v>248</v>
      </c>
      <c r="S13" s="6">
        <v>700</v>
      </c>
      <c r="T13" s="6">
        <v>382</v>
      </c>
      <c r="U13" s="6">
        <v>54.57</v>
      </c>
      <c r="V13" s="6">
        <v>36</v>
      </c>
      <c r="W13" s="6">
        <v>68</v>
      </c>
      <c r="X13" s="6">
        <v>1.47</v>
      </c>
      <c r="Y13" s="6">
        <v>2.19</v>
      </c>
      <c r="Z13" s="7">
        <v>35</v>
      </c>
    </row>
    <row r="14" spans="1:26" x14ac:dyDescent="0.25">
      <c r="A14" s="5">
        <v>44390</v>
      </c>
      <c r="B14" s="5" t="str">
        <f t="shared" si="0"/>
        <v>Tuesday</v>
      </c>
      <c r="C14" s="6">
        <v>8</v>
      </c>
      <c r="D14" s="6">
        <v>7</v>
      </c>
      <c r="E14" s="6">
        <v>325</v>
      </c>
      <c r="F14" s="6">
        <v>1758</v>
      </c>
      <c r="G14" s="6">
        <v>626</v>
      </c>
      <c r="H14" s="6">
        <v>569</v>
      </c>
      <c r="I14" s="6">
        <v>563</v>
      </c>
      <c r="J14" s="9" t="s">
        <v>359</v>
      </c>
      <c r="K14" s="10" t="s">
        <v>280</v>
      </c>
      <c r="L14" s="6" t="s">
        <v>125</v>
      </c>
      <c r="M14" s="6">
        <v>36</v>
      </c>
      <c r="N14" s="6">
        <v>9.2899999999999991</v>
      </c>
      <c r="O14" s="6">
        <v>2.2599999999999998</v>
      </c>
      <c r="P14" s="6">
        <v>252</v>
      </c>
      <c r="Q14" s="6">
        <v>215</v>
      </c>
      <c r="R14" s="6">
        <v>243</v>
      </c>
      <c r="S14" s="6">
        <v>710</v>
      </c>
      <c r="T14" s="6">
        <v>416</v>
      </c>
      <c r="U14" s="6">
        <v>58.59</v>
      </c>
      <c r="V14" s="6">
        <v>36</v>
      </c>
      <c r="W14" s="6">
        <v>37</v>
      </c>
      <c r="X14" s="6">
        <v>1.45</v>
      </c>
      <c r="Y14" s="6">
        <v>3.01</v>
      </c>
      <c r="Z14" s="7">
        <v>50</v>
      </c>
    </row>
    <row r="15" spans="1:26" x14ac:dyDescent="0.25">
      <c r="A15" s="5">
        <v>44391</v>
      </c>
      <c r="B15" s="5" t="str">
        <f t="shared" si="0"/>
        <v>Wednesday</v>
      </c>
      <c r="C15" s="6">
        <v>7</v>
      </c>
      <c r="D15" s="6">
        <v>7</v>
      </c>
      <c r="E15" s="6">
        <v>341</v>
      </c>
      <c r="F15" s="6">
        <v>1801</v>
      </c>
      <c r="G15" s="6">
        <v>703</v>
      </c>
      <c r="H15" s="6">
        <v>549</v>
      </c>
      <c r="I15" s="6">
        <v>549</v>
      </c>
      <c r="J15" s="9" t="s">
        <v>310</v>
      </c>
      <c r="K15" s="8" t="s">
        <v>360</v>
      </c>
      <c r="L15" s="6" t="s">
        <v>361</v>
      </c>
      <c r="M15" s="11">
        <v>61</v>
      </c>
      <c r="N15" s="11">
        <v>14.55</v>
      </c>
      <c r="O15" s="6">
        <v>3.59</v>
      </c>
      <c r="P15" s="6">
        <v>250</v>
      </c>
      <c r="Q15" s="6">
        <v>227</v>
      </c>
      <c r="R15" s="6">
        <v>248</v>
      </c>
      <c r="S15" s="6">
        <v>725</v>
      </c>
      <c r="T15" s="12">
        <v>342</v>
      </c>
      <c r="U15" s="6">
        <v>47.17</v>
      </c>
      <c r="V15" s="6">
        <v>31</v>
      </c>
      <c r="W15" s="6">
        <v>40</v>
      </c>
      <c r="X15" s="6">
        <v>1.46</v>
      </c>
      <c r="Y15" s="13">
        <v>4.04</v>
      </c>
      <c r="Z15" s="7">
        <v>49</v>
      </c>
    </row>
    <row r="16" spans="1:26" x14ac:dyDescent="0.25">
      <c r="A16" s="5">
        <v>44392</v>
      </c>
      <c r="B16" s="5" t="str">
        <f t="shared" si="0"/>
        <v>Thursday</v>
      </c>
      <c r="C16" s="6">
        <v>8</v>
      </c>
      <c r="D16" s="6">
        <v>7</v>
      </c>
      <c r="E16" s="6">
        <v>339</v>
      </c>
      <c r="F16" s="6">
        <v>1756</v>
      </c>
      <c r="G16" s="6">
        <v>675</v>
      </c>
      <c r="H16" s="6">
        <v>541</v>
      </c>
      <c r="I16" s="6">
        <v>540</v>
      </c>
      <c r="J16" s="6" t="s">
        <v>294</v>
      </c>
      <c r="K16" s="10" t="s">
        <v>362</v>
      </c>
      <c r="L16" s="9" t="s">
        <v>363</v>
      </c>
      <c r="M16" s="6">
        <v>60</v>
      </c>
      <c r="N16" s="6">
        <v>14.54</v>
      </c>
      <c r="O16" s="6">
        <v>3.13</v>
      </c>
      <c r="P16" s="6">
        <v>251</v>
      </c>
      <c r="Q16" s="6">
        <v>214</v>
      </c>
      <c r="R16" s="6">
        <v>255</v>
      </c>
      <c r="S16" s="6">
        <v>720</v>
      </c>
      <c r="T16" s="6">
        <v>366</v>
      </c>
      <c r="U16" s="6">
        <v>50.83</v>
      </c>
      <c r="V16" s="6">
        <v>33</v>
      </c>
      <c r="W16" s="6">
        <v>47</v>
      </c>
      <c r="X16" s="6">
        <v>1.48</v>
      </c>
      <c r="Y16" s="6">
        <v>3.35</v>
      </c>
      <c r="Z16" s="7">
        <v>50</v>
      </c>
    </row>
    <row r="17" spans="1:26" x14ac:dyDescent="0.25">
      <c r="A17" s="5">
        <v>44393</v>
      </c>
      <c r="B17" s="5" t="str">
        <f t="shared" si="0"/>
        <v>Friday</v>
      </c>
      <c r="C17" s="6">
        <v>7</v>
      </c>
      <c r="D17" s="6">
        <v>8</v>
      </c>
      <c r="E17" s="6">
        <v>349</v>
      </c>
      <c r="F17" s="6">
        <v>1695</v>
      </c>
      <c r="G17" s="6">
        <v>638</v>
      </c>
      <c r="H17" s="6">
        <v>525</v>
      </c>
      <c r="I17" s="6">
        <v>532</v>
      </c>
      <c r="J17" s="6" t="s">
        <v>355</v>
      </c>
      <c r="K17" s="14" t="s">
        <v>364</v>
      </c>
      <c r="L17" s="6" t="s">
        <v>365</v>
      </c>
      <c r="M17" s="6">
        <v>66</v>
      </c>
      <c r="N17" s="6">
        <v>16.13</v>
      </c>
      <c r="O17" s="6">
        <v>3.5</v>
      </c>
      <c r="P17" s="6">
        <v>186</v>
      </c>
      <c r="Q17" s="6">
        <v>176</v>
      </c>
      <c r="R17" s="6">
        <v>196</v>
      </c>
      <c r="S17" s="6">
        <v>558</v>
      </c>
      <c r="T17" s="6">
        <v>249</v>
      </c>
      <c r="U17" s="6">
        <v>44.62</v>
      </c>
      <c r="V17" s="6">
        <v>31</v>
      </c>
      <c r="W17" s="6">
        <v>69</v>
      </c>
      <c r="X17" s="6">
        <v>1.35</v>
      </c>
      <c r="Y17" s="6">
        <v>2.09</v>
      </c>
      <c r="Z17" s="7">
        <v>31</v>
      </c>
    </row>
    <row r="18" spans="1:26" x14ac:dyDescent="0.25">
      <c r="A18" s="5">
        <v>44394</v>
      </c>
      <c r="B18" s="5" t="str">
        <f t="shared" si="0"/>
        <v>Saturday</v>
      </c>
      <c r="C18" s="6">
        <v>6.5</v>
      </c>
      <c r="D18" s="6">
        <v>8</v>
      </c>
      <c r="E18" s="6">
        <v>335</v>
      </c>
      <c r="F18" s="6">
        <v>1660</v>
      </c>
      <c r="G18" s="6">
        <v>653</v>
      </c>
      <c r="H18" s="6">
        <v>524</v>
      </c>
      <c r="I18" s="6">
        <v>483</v>
      </c>
      <c r="J18" s="9" t="s">
        <v>164</v>
      </c>
      <c r="K18" s="8" t="s">
        <v>222</v>
      </c>
      <c r="L18" s="9" t="s">
        <v>138</v>
      </c>
      <c r="M18" s="6">
        <v>30</v>
      </c>
      <c r="N18" s="6">
        <v>8.1</v>
      </c>
      <c r="O18" s="6">
        <v>2.08</v>
      </c>
      <c r="P18" s="6">
        <v>208</v>
      </c>
      <c r="Q18" s="6">
        <v>158</v>
      </c>
      <c r="R18" s="6">
        <v>183</v>
      </c>
      <c r="S18" s="6">
        <v>549</v>
      </c>
      <c r="T18" s="6">
        <v>256</v>
      </c>
      <c r="U18" s="6">
        <v>46.63</v>
      </c>
      <c r="V18" s="6">
        <v>29</v>
      </c>
      <c r="W18" s="6">
        <v>67</v>
      </c>
      <c r="X18" s="6">
        <v>1.38</v>
      </c>
      <c r="Y18" s="6">
        <v>1.32</v>
      </c>
      <c r="Z18" s="7">
        <v>31</v>
      </c>
    </row>
    <row r="19" spans="1:26" x14ac:dyDescent="0.25">
      <c r="A19" s="5">
        <v>44395</v>
      </c>
      <c r="B19" s="5" t="str">
        <f t="shared" si="0"/>
        <v>Sunday</v>
      </c>
      <c r="C19" s="6">
        <v>7.5</v>
      </c>
      <c r="D19" s="6">
        <v>9</v>
      </c>
      <c r="E19" s="6">
        <v>316</v>
      </c>
      <c r="F19" s="6">
        <v>1681</v>
      </c>
      <c r="G19" s="6">
        <v>627</v>
      </c>
      <c r="H19" s="6">
        <v>521</v>
      </c>
      <c r="I19" s="6">
        <v>533</v>
      </c>
      <c r="J19" s="9" t="s">
        <v>285</v>
      </c>
      <c r="K19" s="10" t="s">
        <v>366</v>
      </c>
      <c r="L19" s="9" t="s">
        <v>135</v>
      </c>
      <c r="M19" s="6">
        <v>26</v>
      </c>
      <c r="N19" s="6">
        <v>6.25</v>
      </c>
      <c r="O19" s="6">
        <v>1.33</v>
      </c>
      <c r="P19" s="6">
        <v>183</v>
      </c>
      <c r="Q19" s="6">
        <v>181</v>
      </c>
      <c r="R19" s="6">
        <v>206</v>
      </c>
      <c r="S19" s="6">
        <v>570</v>
      </c>
      <c r="T19" s="6">
        <v>218</v>
      </c>
      <c r="U19" s="6">
        <v>38.25</v>
      </c>
      <c r="V19" s="6">
        <v>29</v>
      </c>
      <c r="W19" s="6">
        <v>82</v>
      </c>
      <c r="X19" s="6">
        <v>1.31</v>
      </c>
      <c r="Y19" s="6">
        <v>0.45</v>
      </c>
      <c r="Z19" s="7">
        <v>15</v>
      </c>
    </row>
    <row r="20" spans="1:26" x14ac:dyDescent="0.25">
      <c r="A20" s="5">
        <v>44396</v>
      </c>
      <c r="B20" s="5" t="str">
        <f t="shared" si="0"/>
        <v>Monday</v>
      </c>
      <c r="C20" s="6">
        <v>8</v>
      </c>
      <c r="D20" s="6">
        <v>8</v>
      </c>
      <c r="E20" s="6">
        <v>316</v>
      </c>
      <c r="F20" s="6">
        <v>1650</v>
      </c>
      <c r="G20" s="6">
        <v>567</v>
      </c>
      <c r="H20" s="6">
        <v>557</v>
      </c>
      <c r="I20" s="6">
        <v>526</v>
      </c>
      <c r="J20" s="10" t="s">
        <v>367</v>
      </c>
      <c r="K20" s="10" t="s">
        <v>368</v>
      </c>
      <c r="L20" s="9" t="s">
        <v>369</v>
      </c>
      <c r="M20" s="6">
        <v>66</v>
      </c>
      <c r="N20" s="6">
        <v>15.28</v>
      </c>
      <c r="O20" s="6">
        <v>3.56</v>
      </c>
      <c r="P20" s="6">
        <v>183</v>
      </c>
      <c r="Q20" s="6">
        <v>167</v>
      </c>
      <c r="R20" s="6">
        <v>192</v>
      </c>
      <c r="S20" s="6">
        <v>538</v>
      </c>
      <c r="T20" s="6">
        <v>246</v>
      </c>
      <c r="U20" s="6">
        <v>45.72</v>
      </c>
      <c r="V20" s="6">
        <v>30</v>
      </c>
      <c r="W20" s="6">
        <v>44</v>
      </c>
      <c r="X20" s="6">
        <v>1.44</v>
      </c>
      <c r="Y20" s="6">
        <v>4.05</v>
      </c>
      <c r="Z20" s="7">
        <v>46</v>
      </c>
    </row>
    <row r="21" spans="1:26" x14ac:dyDescent="0.25">
      <c r="A21" s="5">
        <v>44397</v>
      </c>
      <c r="B21" s="5" t="str">
        <f t="shared" si="0"/>
        <v>Tuesday</v>
      </c>
      <c r="C21" s="6">
        <v>8</v>
      </c>
      <c r="D21" s="6">
        <v>8</v>
      </c>
      <c r="E21" s="6">
        <v>305</v>
      </c>
      <c r="F21" s="6">
        <v>1703</v>
      </c>
      <c r="G21" s="6">
        <v>590</v>
      </c>
      <c r="H21" s="6">
        <v>578</v>
      </c>
      <c r="I21" s="6">
        <v>535</v>
      </c>
      <c r="J21" s="10" t="s">
        <v>370</v>
      </c>
      <c r="K21" s="9" t="s">
        <v>371</v>
      </c>
      <c r="L21" s="9" t="s">
        <v>372</v>
      </c>
      <c r="M21" s="6">
        <v>38</v>
      </c>
      <c r="N21" s="6">
        <v>9.44</v>
      </c>
      <c r="O21" s="6">
        <v>1.43</v>
      </c>
      <c r="P21" s="6">
        <v>168</v>
      </c>
      <c r="Q21" s="6">
        <v>171</v>
      </c>
      <c r="R21" s="6">
        <v>198</v>
      </c>
      <c r="S21" s="6">
        <v>537</v>
      </c>
      <c r="T21" s="6">
        <v>126</v>
      </c>
      <c r="U21" s="6">
        <v>23.46</v>
      </c>
      <c r="V21" s="6">
        <v>23</v>
      </c>
      <c r="W21" s="6">
        <v>72</v>
      </c>
      <c r="X21" s="6">
        <v>1.28</v>
      </c>
      <c r="Y21" s="6">
        <v>1.18</v>
      </c>
      <c r="Z21" s="7">
        <v>23</v>
      </c>
    </row>
    <row r="22" spans="1:26" x14ac:dyDescent="0.25">
      <c r="A22" s="5">
        <v>44398</v>
      </c>
      <c r="B22" s="5" t="str">
        <f t="shared" si="0"/>
        <v>Wednesday</v>
      </c>
      <c r="C22" s="6">
        <v>8</v>
      </c>
      <c r="D22" s="6">
        <v>8</v>
      </c>
      <c r="E22" s="6">
        <v>326</v>
      </c>
      <c r="F22" s="6">
        <v>1727</v>
      </c>
      <c r="G22" s="6">
        <v>660</v>
      </c>
      <c r="H22" s="6">
        <v>516</v>
      </c>
      <c r="I22" s="6">
        <v>551</v>
      </c>
      <c r="J22" s="10" t="s">
        <v>373</v>
      </c>
      <c r="K22" s="9" t="s">
        <v>114</v>
      </c>
      <c r="L22" s="9" t="s">
        <v>108</v>
      </c>
      <c r="M22" s="6">
        <v>63</v>
      </c>
      <c r="N22" s="6">
        <v>15.58</v>
      </c>
      <c r="O22" s="6">
        <v>3.24</v>
      </c>
      <c r="P22" s="6">
        <v>184</v>
      </c>
      <c r="Q22" s="6">
        <v>153</v>
      </c>
      <c r="R22" s="6">
        <v>201</v>
      </c>
      <c r="S22" s="6">
        <v>538</v>
      </c>
      <c r="T22" s="6">
        <v>124</v>
      </c>
      <c r="U22" s="6">
        <v>23.05</v>
      </c>
      <c r="V22" s="6">
        <v>24</v>
      </c>
      <c r="W22" s="6">
        <v>75</v>
      </c>
      <c r="X22" s="6">
        <v>1.29</v>
      </c>
      <c r="Y22" s="6">
        <v>1.52</v>
      </c>
      <c r="Z22" s="7">
        <v>34</v>
      </c>
    </row>
    <row r="23" spans="1:26" ht="18.75" customHeight="1" x14ac:dyDescent="0.25">
      <c r="A23" s="5">
        <v>44399</v>
      </c>
      <c r="B23" s="5" t="str">
        <f t="shared" si="0"/>
        <v>Thursday</v>
      </c>
      <c r="C23" s="6">
        <v>8</v>
      </c>
      <c r="D23" s="6">
        <v>8</v>
      </c>
      <c r="E23" s="6">
        <v>339</v>
      </c>
      <c r="F23" s="6">
        <v>1770</v>
      </c>
      <c r="G23" s="6">
        <v>662</v>
      </c>
      <c r="H23" s="6">
        <v>530</v>
      </c>
      <c r="I23" s="6">
        <v>578</v>
      </c>
      <c r="J23" s="10" t="s">
        <v>106</v>
      </c>
      <c r="K23" s="14" t="s">
        <v>374</v>
      </c>
      <c r="L23" s="9" t="s">
        <v>329</v>
      </c>
      <c r="M23" s="6">
        <v>34</v>
      </c>
      <c r="N23" s="6">
        <v>7.13</v>
      </c>
      <c r="O23" s="6">
        <v>1.33</v>
      </c>
      <c r="P23" s="6">
        <v>196</v>
      </c>
      <c r="Q23" s="6">
        <v>182</v>
      </c>
      <c r="R23" s="6">
        <v>213</v>
      </c>
      <c r="S23" s="6">
        <v>591</v>
      </c>
      <c r="T23" s="6">
        <v>181</v>
      </c>
      <c r="U23" s="6">
        <v>30.63</v>
      </c>
      <c r="V23" s="6">
        <v>26</v>
      </c>
      <c r="W23" s="6">
        <v>72</v>
      </c>
      <c r="X23" s="6">
        <v>1.31</v>
      </c>
      <c r="Y23" s="6">
        <v>1.1399999999999999</v>
      </c>
      <c r="Z23" s="7">
        <v>24</v>
      </c>
    </row>
    <row r="24" spans="1:26" x14ac:dyDescent="0.25">
      <c r="A24" s="5">
        <v>44400</v>
      </c>
      <c r="B24" s="5" t="str">
        <f t="shared" si="0"/>
        <v>Friday</v>
      </c>
      <c r="C24" s="6">
        <v>8</v>
      </c>
      <c r="D24" s="6">
        <v>8</v>
      </c>
      <c r="E24" s="6">
        <v>325</v>
      </c>
      <c r="F24" s="6">
        <v>1650</v>
      </c>
      <c r="G24" s="6">
        <v>636</v>
      </c>
      <c r="H24" s="6">
        <v>501</v>
      </c>
      <c r="I24" s="6">
        <v>513</v>
      </c>
      <c r="J24" s="10" t="s">
        <v>136</v>
      </c>
      <c r="K24" s="10" t="s">
        <v>319</v>
      </c>
      <c r="L24" s="9" t="s">
        <v>375</v>
      </c>
      <c r="M24" s="6">
        <v>70</v>
      </c>
      <c r="N24" s="6">
        <v>18.57</v>
      </c>
      <c r="O24" s="6">
        <v>4.1100000000000003</v>
      </c>
      <c r="P24" s="6">
        <v>189</v>
      </c>
      <c r="Q24" s="6">
        <v>168</v>
      </c>
      <c r="R24" s="6">
        <v>181</v>
      </c>
      <c r="S24" s="6">
        <v>538</v>
      </c>
      <c r="T24" s="6">
        <v>105</v>
      </c>
      <c r="U24" s="13">
        <v>19.52</v>
      </c>
      <c r="V24" s="6">
        <v>24</v>
      </c>
      <c r="W24" s="6">
        <v>53</v>
      </c>
      <c r="X24" s="6">
        <v>1.38</v>
      </c>
      <c r="Y24" s="6">
        <v>3.39</v>
      </c>
      <c r="Z24" s="7">
        <v>44</v>
      </c>
    </row>
    <row r="25" spans="1:26" x14ac:dyDescent="0.25">
      <c r="A25" s="5">
        <v>44401</v>
      </c>
      <c r="B25" s="5" t="str">
        <f t="shared" si="0"/>
        <v>Saturday</v>
      </c>
      <c r="C25" s="6">
        <v>8</v>
      </c>
      <c r="D25" s="6">
        <v>8</v>
      </c>
      <c r="E25" s="6">
        <v>319</v>
      </c>
      <c r="F25" s="6">
        <v>1725</v>
      </c>
      <c r="G25" s="6">
        <v>642</v>
      </c>
      <c r="H25" s="6">
        <v>553</v>
      </c>
      <c r="I25" s="6">
        <v>530</v>
      </c>
      <c r="J25" s="10" t="s">
        <v>376</v>
      </c>
      <c r="K25" s="10" t="s">
        <v>377</v>
      </c>
      <c r="L25" s="6" t="s">
        <v>378</v>
      </c>
      <c r="M25" s="6">
        <v>32</v>
      </c>
      <c r="N25" s="6">
        <v>8.3699999999999992</v>
      </c>
      <c r="O25" s="6">
        <v>1.51</v>
      </c>
      <c r="P25" s="6">
        <v>190</v>
      </c>
      <c r="Q25" s="6">
        <v>163</v>
      </c>
      <c r="R25" s="6">
        <v>206</v>
      </c>
      <c r="S25" s="6">
        <v>559</v>
      </c>
      <c r="T25" s="6">
        <v>64</v>
      </c>
      <c r="U25" s="6">
        <v>11.45</v>
      </c>
      <c r="V25" s="6">
        <v>21</v>
      </c>
      <c r="W25" s="6">
        <v>61</v>
      </c>
      <c r="X25" s="6">
        <v>1.38</v>
      </c>
      <c r="Y25" s="6">
        <v>1.38</v>
      </c>
      <c r="Z25" s="7">
        <v>28</v>
      </c>
    </row>
    <row r="26" spans="1:26" x14ac:dyDescent="0.25">
      <c r="A26" s="5">
        <v>44402</v>
      </c>
      <c r="B26" s="5" t="str">
        <f t="shared" si="0"/>
        <v>Sunday</v>
      </c>
      <c r="C26" s="6">
        <v>8</v>
      </c>
      <c r="D26" s="6">
        <v>8</v>
      </c>
      <c r="E26" s="6">
        <v>316</v>
      </c>
      <c r="F26" s="6">
        <v>1668</v>
      </c>
      <c r="G26" s="6">
        <v>584</v>
      </c>
      <c r="H26" s="6">
        <v>562</v>
      </c>
      <c r="I26" s="6">
        <v>522</v>
      </c>
      <c r="J26" s="10" t="s">
        <v>251</v>
      </c>
      <c r="K26" s="6" t="s">
        <v>379</v>
      </c>
      <c r="L26" s="6" t="s">
        <v>225</v>
      </c>
      <c r="M26" s="6">
        <v>46</v>
      </c>
      <c r="N26" s="6">
        <v>12.55</v>
      </c>
      <c r="O26" s="6">
        <v>2.09</v>
      </c>
      <c r="P26" s="6">
        <v>189</v>
      </c>
      <c r="Q26" s="6">
        <v>155</v>
      </c>
      <c r="R26" s="6">
        <v>206</v>
      </c>
      <c r="S26" s="6">
        <v>550</v>
      </c>
      <c r="T26" s="6">
        <v>107</v>
      </c>
      <c r="U26" s="6">
        <v>19.45</v>
      </c>
      <c r="V26" s="6">
        <v>22</v>
      </c>
      <c r="W26" s="6">
        <v>71</v>
      </c>
      <c r="X26" s="6">
        <v>1.37</v>
      </c>
      <c r="Y26" s="6">
        <v>1.51</v>
      </c>
      <c r="Z26" s="7">
        <v>29</v>
      </c>
    </row>
    <row r="27" spans="1:26" x14ac:dyDescent="0.25">
      <c r="A27" s="5">
        <v>44403</v>
      </c>
      <c r="B27" s="5" t="str">
        <f t="shared" si="0"/>
        <v>Monday</v>
      </c>
      <c r="C27" s="6">
        <v>6</v>
      </c>
      <c r="D27" s="6">
        <v>8</v>
      </c>
      <c r="E27" s="6">
        <v>311</v>
      </c>
      <c r="F27" s="6">
        <v>1579</v>
      </c>
      <c r="G27" s="6">
        <v>583</v>
      </c>
      <c r="H27" s="6">
        <v>506</v>
      </c>
      <c r="I27" s="6">
        <v>490</v>
      </c>
      <c r="J27" s="9" t="s">
        <v>310</v>
      </c>
      <c r="K27" s="10" t="s">
        <v>287</v>
      </c>
      <c r="L27" s="6" t="s">
        <v>338</v>
      </c>
      <c r="M27" s="6">
        <v>37</v>
      </c>
      <c r="N27" s="6">
        <v>9.0299999999999994</v>
      </c>
      <c r="O27" s="6">
        <v>2.35</v>
      </c>
      <c r="P27" s="6">
        <v>174</v>
      </c>
      <c r="Q27" s="6">
        <v>141</v>
      </c>
      <c r="R27" s="6">
        <v>191</v>
      </c>
      <c r="S27" s="6">
        <v>506</v>
      </c>
      <c r="T27" s="6">
        <v>179</v>
      </c>
      <c r="U27" s="6">
        <v>35.380000000000003</v>
      </c>
      <c r="V27" s="6">
        <v>28</v>
      </c>
      <c r="W27" s="6">
        <v>54</v>
      </c>
      <c r="X27" s="6">
        <v>1.36</v>
      </c>
      <c r="Y27" s="6">
        <v>2.04</v>
      </c>
      <c r="Z27" s="7">
        <v>38</v>
      </c>
    </row>
    <row r="28" spans="1:26" x14ac:dyDescent="0.25">
      <c r="A28" s="5">
        <v>44404</v>
      </c>
      <c r="B28" s="5" t="str">
        <f t="shared" si="0"/>
        <v>Tuesday</v>
      </c>
      <c r="C28" s="6">
        <v>7</v>
      </c>
      <c r="D28" s="6">
        <v>8</v>
      </c>
      <c r="E28" s="6">
        <v>320</v>
      </c>
      <c r="F28" s="6">
        <v>1683</v>
      </c>
      <c r="G28" s="6">
        <v>605</v>
      </c>
      <c r="H28" s="6">
        <v>533</v>
      </c>
      <c r="I28" s="6">
        <v>545</v>
      </c>
      <c r="J28" s="9" t="s">
        <v>380</v>
      </c>
      <c r="K28" s="9" t="s">
        <v>381</v>
      </c>
      <c r="L28" s="6" t="s">
        <v>382</v>
      </c>
      <c r="M28" s="6">
        <v>82</v>
      </c>
      <c r="N28" s="6">
        <v>22.5</v>
      </c>
      <c r="O28" s="6">
        <v>5.34</v>
      </c>
      <c r="P28" s="6">
        <v>177</v>
      </c>
      <c r="Q28" s="6">
        <v>142</v>
      </c>
      <c r="R28" s="6">
        <v>196</v>
      </c>
      <c r="S28" s="6">
        <v>515</v>
      </c>
      <c r="T28" s="6">
        <v>126</v>
      </c>
      <c r="U28" s="6">
        <v>24.47</v>
      </c>
      <c r="V28" s="6">
        <v>24</v>
      </c>
      <c r="W28" s="6">
        <v>52</v>
      </c>
      <c r="X28" s="6">
        <v>1.46</v>
      </c>
      <c r="Y28" s="6">
        <v>4.26</v>
      </c>
      <c r="Z28" s="7">
        <v>46</v>
      </c>
    </row>
    <row r="29" spans="1:26" x14ac:dyDescent="0.25">
      <c r="A29" s="5">
        <v>44405</v>
      </c>
      <c r="B29" s="5" t="str">
        <f t="shared" si="0"/>
        <v>Wednesday</v>
      </c>
      <c r="C29" s="6">
        <v>8</v>
      </c>
      <c r="D29" s="6">
        <v>8</v>
      </c>
      <c r="E29" s="6">
        <v>350</v>
      </c>
      <c r="F29" s="6">
        <v>1736</v>
      </c>
      <c r="G29" s="6">
        <v>637</v>
      </c>
      <c r="H29" s="6">
        <v>579</v>
      </c>
      <c r="I29" s="6">
        <v>520</v>
      </c>
      <c r="J29" s="6" t="s">
        <v>164</v>
      </c>
      <c r="K29" s="10" t="s">
        <v>383</v>
      </c>
      <c r="L29" s="6" t="s">
        <v>384</v>
      </c>
      <c r="M29" s="6">
        <v>68</v>
      </c>
      <c r="N29" s="6">
        <v>13.31</v>
      </c>
      <c r="O29" s="6">
        <v>3.57</v>
      </c>
      <c r="P29" s="6">
        <v>186</v>
      </c>
      <c r="Q29" s="6">
        <v>160</v>
      </c>
      <c r="R29" s="6">
        <v>210</v>
      </c>
      <c r="S29" s="6">
        <v>556</v>
      </c>
      <c r="T29" s="6">
        <v>134</v>
      </c>
      <c r="U29" s="6">
        <v>24.1</v>
      </c>
      <c r="V29" s="6">
        <v>24</v>
      </c>
      <c r="W29" s="6">
        <v>57</v>
      </c>
      <c r="X29" s="6">
        <v>1.43</v>
      </c>
      <c r="Y29" s="6">
        <v>3.21</v>
      </c>
      <c r="Z29" s="7">
        <v>40</v>
      </c>
    </row>
    <row r="30" spans="1:26" x14ac:dyDescent="0.25">
      <c r="A30" s="5">
        <v>44406</v>
      </c>
      <c r="B30" s="5" t="str">
        <f t="shared" si="0"/>
        <v>Thursday</v>
      </c>
      <c r="C30" s="6">
        <v>8</v>
      </c>
      <c r="D30" s="6">
        <v>8</v>
      </c>
      <c r="E30" s="6">
        <v>320</v>
      </c>
      <c r="F30" s="6">
        <v>1816</v>
      </c>
      <c r="G30" s="6">
        <v>694</v>
      </c>
      <c r="H30" s="6">
        <v>566</v>
      </c>
      <c r="I30" s="6">
        <v>556</v>
      </c>
      <c r="J30" s="6" t="s">
        <v>74</v>
      </c>
      <c r="K30" s="14" t="s">
        <v>385</v>
      </c>
      <c r="L30" s="6" t="s">
        <v>386</v>
      </c>
      <c r="M30" s="6">
        <v>56</v>
      </c>
      <c r="N30" s="6">
        <v>15.13</v>
      </c>
      <c r="O30" s="6">
        <v>3.16</v>
      </c>
      <c r="P30" s="6">
        <v>182</v>
      </c>
      <c r="Q30" s="6">
        <v>176</v>
      </c>
      <c r="R30" s="6">
        <v>202</v>
      </c>
      <c r="S30" s="6">
        <v>560</v>
      </c>
      <c r="T30" s="6">
        <v>123</v>
      </c>
      <c r="U30" s="6">
        <v>21.96</v>
      </c>
      <c r="V30" s="6">
        <v>23</v>
      </c>
      <c r="W30" s="6">
        <v>56</v>
      </c>
      <c r="X30" s="6">
        <v>1.37</v>
      </c>
      <c r="Y30" s="6">
        <v>2.34</v>
      </c>
      <c r="Z30" s="7">
        <v>42</v>
      </c>
    </row>
    <row r="31" spans="1:26" x14ac:dyDescent="0.25">
      <c r="A31" s="5">
        <v>44407</v>
      </c>
      <c r="B31" s="5" t="str">
        <f t="shared" si="0"/>
        <v>Friday</v>
      </c>
      <c r="C31" s="6">
        <v>7</v>
      </c>
      <c r="D31" s="6">
        <v>7</v>
      </c>
      <c r="E31" s="6">
        <v>332</v>
      </c>
      <c r="F31" s="6">
        <v>1692</v>
      </c>
      <c r="G31" s="6">
        <v>649</v>
      </c>
      <c r="H31" s="6">
        <v>478</v>
      </c>
      <c r="I31" s="6">
        <v>531</v>
      </c>
      <c r="J31" s="6" t="s">
        <v>294</v>
      </c>
      <c r="K31" s="14" t="s">
        <v>387</v>
      </c>
      <c r="L31" s="6" t="s">
        <v>197</v>
      </c>
      <c r="M31" s="6">
        <v>44</v>
      </c>
      <c r="N31" s="6">
        <v>12.19</v>
      </c>
      <c r="O31" s="6">
        <v>1.3</v>
      </c>
      <c r="P31" s="6">
        <v>175</v>
      </c>
      <c r="Q31" s="6">
        <v>163</v>
      </c>
      <c r="R31" s="6">
        <v>200</v>
      </c>
      <c r="S31" s="6">
        <v>538</v>
      </c>
      <c r="T31" s="6">
        <v>173</v>
      </c>
      <c r="U31" s="6">
        <v>32.159999999999997</v>
      </c>
      <c r="V31" s="6">
        <v>27</v>
      </c>
      <c r="W31" s="6">
        <v>69</v>
      </c>
      <c r="X31" s="6">
        <v>1.25</v>
      </c>
      <c r="Y31" s="6">
        <v>1.29</v>
      </c>
      <c r="Z31" s="7">
        <v>28</v>
      </c>
    </row>
    <row r="32" spans="1:26" ht="16.5" thickBot="1" x14ac:dyDescent="0.3">
      <c r="A32" s="5">
        <v>44408</v>
      </c>
      <c r="B32" s="5" t="str">
        <f t="shared" si="0"/>
        <v>Saturday</v>
      </c>
      <c r="C32" s="6">
        <v>7.5</v>
      </c>
      <c r="D32" s="6">
        <v>6</v>
      </c>
      <c r="E32" s="6">
        <v>332</v>
      </c>
      <c r="F32" s="6"/>
      <c r="G32" s="6">
        <v>661</v>
      </c>
      <c r="H32" s="6"/>
      <c r="I32" s="6"/>
      <c r="J32" s="6" t="s">
        <v>95</v>
      </c>
      <c r="K32" s="6"/>
      <c r="L32" s="6"/>
      <c r="M32" s="6"/>
      <c r="N32" s="6"/>
      <c r="O32" s="6"/>
      <c r="P32" s="6">
        <v>209</v>
      </c>
      <c r="Q32" s="6"/>
      <c r="R32" s="6"/>
      <c r="S32" s="6"/>
      <c r="T32" s="6"/>
      <c r="U32" s="6"/>
      <c r="V32" s="6"/>
      <c r="W32" s="6">
        <f>AVERAGE(W2:W31)</f>
        <v>59.641333333333336</v>
      </c>
      <c r="X32" s="6"/>
      <c r="Y32" s="6"/>
      <c r="Z32" s="7"/>
    </row>
    <row r="33" spans="1:26" ht="16.5" thickBot="1" x14ac:dyDescent="0.3">
      <c r="A33" s="20"/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7.596774193548387</v>
      </c>
      <c r="D37" s="11">
        <f t="shared" si="1"/>
        <v>7.741935483870968</v>
      </c>
      <c r="E37" s="11">
        <f t="shared" si="1"/>
        <v>326.32258064516128</v>
      </c>
      <c r="F37" s="11">
        <f t="shared" si="1"/>
        <v>1633.0322580645161</v>
      </c>
      <c r="G37" s="11">
        <f t="shared" si="1"/>
        <v>631.51612903225805</v>
      </c>
      <c r="H37" s="11">
        <f t="shared" si="1"/>
        <v>511.45161290322579</v>
      </c>
      <c r="I37" s="11">
        <f t="shared" si="1"/>
        <v>510.29032258064518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46.451612903225808</v>
      </c>
      <c r="N37" s="11">
        <f>SUM(N2:N33)/31</f>
        <v>12.467741935483868</v>
      </c>
      <c r="O37" s="11">
        <f t="shared" ref="O37:Z37" si="2">SUM(O2:O32)/31</f>
        <v>2.7096774193548385</v>
      </c>
      <c r="P37" s="11">
        <f t="shared" si="2"/>
        <v>215.45161290322579</v>
      </c>
      <c r="Q37" s="11">
        <f t="shared" si="2"/>
        <v>189.16129032258064</v>
      </c>
      <c r="R37" s="11">
        <f t="shared" si="2"/>
        <v>218.58064516129033</v>
      </c>
      <c r="S37" s="11">
        <f t="shared" si="2"/>
        <v>616.32258064516134</v>
      </c>
      <c r="T37" s="11">
        <f t="shared" si="2"/>
        <v>265.45161290322579</v>
      </c>
      <c r="U37" s="11">
        <f t="shared" si="2"/>
        <v>39.86935483870969</v>
      </c>
      <c r="V37" s="11">
        <f t="shared" si="2"/>
        <v>28.838709677419356</v>
      </c>
      <c r="W37" s="11">
        <f t="shared" si="2"/>
        <v>59.641333333333328</v>
      </c>
      <c r="X37" s="11">
        <f>SUM(X2:X32)/30</f>
        <v>1.3996666666666664</v>
      </c>
      <c r="Y37" s="11">
        <f t="shared" si="2"/>
        <v>2.2719354838709682</v>
      </c>
      <c r="Z37" s="11">
        <f t="shared" si="2"/>
        <v>34.29032258064516</v>
      </c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631.51612903225805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721F-4D32-4538-AF90-B5D4EAA8A98B}">
  <sheetPr>
    <pageSetUpPr fitToPage="1"/>
  </sheetPr>
  <dimension ref="A1:Z1048576"/>
  <sheetViews>
    <sheetView zoomScale="70" zoomScaleNormal="70" workbookViewId="0">
      <selection activeCell="W33" sqref="W3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7.5703125" style="23" customWidth="1"/>
    <col min="11" max="11" width="20.42578125" style="23" customWidth="1"/>
    <col min="12" max="12" width="18" style="23" customWidth="1"/>
    <col min="13" max="13" width="12.140625" style="23" customWidth="1"/>
    <col min="14" max="14" width="14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63" x14ac:dyDescent="0.25">
      <c r="A1" s="1" t="s">
        <v>32</v>
      </c>
      <c r="B1" s="1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4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4" t="s">
        <v>21</v>
      </c>
      <c r="X1" s="4" t="s">
        <v>22</v>
      </c>
      <c r="Y1" s="2" t="s">
        <v>23</v>
      </c>
      <c r="Z1" s="4" t="s">
        <v>24</v>
      </c>
    </row>
    <row r="2" spans="1:26" x14ac:dyDescent="0.25">
      <c r="A2" s="5">
        <v>44409</v>
      </c>
      <c r="B2" s="5" t="str">
        <f>TEXT(A2,"dddd")</f>
        <v>Sunday</v>
      </c>
      <c r="C2" s="6">
        <v>8</v>
      </c>
      <c r="D2" s="6">
        <v>8</v>
      </c>
      <c r="E2" s="6">
        <v>319</v>
      </c>
      <c r="F2" s="6">
        <v>1675</v>
      </c>
      <c r="G2" s="6">
        <v>608</v>
      </c>
      <c r="H2" s="6">
        <v>554</v>
      </c>
      <c r="I2" s="6">
        <v>513</v>
      </c>
      <c r="J2" s="6" t="s">
        <v>388</v>
      </c>
      <c r="K2" s="6" t="s">
        <v>389</v>
      </c>
      <c r="L2" s="6" t="s">
        <v>372</v>
      </c>
      <c r="M2" s="6">
        <v>38</v>
      </c>
      <c r="N2" s="6">
        <v>12.26</v>
      </c>
      <c r="O2" s="6">
        <v>2.2400000000000002</v>
      </c>
      <c r="P2" s="6">
        <v>183</v>
      </c>
      <c r="Q2" s="6">
        <v>181</v>
      </c>
      <c r="R2" s="6">
        <v>177</v>
      </c>
      <c r="S2" s="6">
        <v>541</v>
      </c>
      <c r="T2" s="6">
        <v>243</v>
      </c>
      <c r="U2" s="6">
        <v>44.92</v>
      </c>
      <c r="V2" s="6">
        <v>29</v>
      </c>
      <c r="W2" s="6">
        <v>70</v>
      </c>
      <c r="X2" s="6">
        <v>1.32</v>
      </c>
      <c r="Y2" s="6">
        <v>1.31</v>
      </c>
      <c r="Z2" s="7">
        <v>21</v>
      </c>
    </row>
    <row r="3" spans="1:26" x14ac:dyDescent="0.25">
      <c r="A3" s="5">
        <v>44410</v>
      </c>
      <c r="B3" s="5" t="str">
        <f t="shared" ref="B3:B32" si="0">TEXT(A3,"dddd")</f>
        <v>Monday</v>
      </c>
      <c r="C3" s="6">
        <v>8</v>
      </c>
      <c r="D3" s="6">
        <v>7</v>
      </c>
      <c r="E3" s="6">
        <v>319</v>
      </c>
      <c r="F3" s="6">
        <v>1662</v>
      </c>
      <c r="G3" s="6">
        <v>599</v>
      </c>
      <c r="H3" s="6">
        <v>509</v>
      </c>
      <c r="I3" s="6">
        <v>554</v>
      </c>
      <c r="J3" s="6" t="s">
        <v>285</v>
      </c>
      <c r="K3" s="6" t="s">
        <v>390</v>
      </c>
      <c r="L3" s="6" t="s">
        <v>357</v>
      </c>
      <c r="M3" s="6">
        <v>79</v>
      </c>
      <c r="N3" s="6">
        <v>19.23</v>
      </c>
      <c r="O3" s="6">
        <v>4.2699999999999996</v>
      </c>
      <c r="P3" s="6">
        <v>167</v>
      </c>
      <c r="Q3" s="6">
        <v>167</v>
      </c>
      <c r="R3" s="6">
        <v>183</v>
      </c>
      <c r="S3" s="6">
        <v>517</v>
      </c>
      <c r="T3" s="6">
        <v>197</v>
      </c>
      <c r="U3" s="6">
        <v>38.1</v>
      </c>
      <c r="V3" s="6">
        <v>28</v>
      </c>
      <c r="W3" s="6">
        <v>57</v>
      </c>
      <c r="X3" s="6">
        <v>1.39</v>
      </c>
      <c r="Y3" s="6">
        <v>3.4</v>
      </c>
      <c r="Z3" s="7">
        <v>33</v>
      </c>
    </row>
    <row r="4" spans="1:26" x14ac:dyDescent="0.25">
      <c r="A4" s="5">
        <v>44411</v>
      </c>
      <c r="B4" s="5" t="str">
        <f t="shared" si="0"/>
        <v>Tuesday</v>
      </c>
      <c r="C4" s="6">
        <v>7</v>
      </c>
      <c r="D4" s="6">
        <v>8</v>
      </c>
      <c r="E4" s="6">
        <v>329</v>
      </c>
      <c r="F4" s="6">
        <v>1710</v>
      </c>
      <c r="G4" s="6">
        <v>658</v>
      </c>
      <c r="H4" s="6">
        <v>521</v>
      </c>
      <c r="I4" s="6">
        <v>531</v>
      </c>
      <c r="J4" s="6" t="s">
        <v>106</v>
      </c>
      <c r="K4" s="8" t="s">
        <v>327</v>
      </c>
      <c r="L4" s="6" t="s">
        <v>179</v>
      </c>
      <c r="M4" s="6">
        <v>29</v>
      </c>
      <c r="N4" s="6">
        <v>7.15</v>
      </c>
      <c r="O4" s="6">
        <v>1.43</v>
      </c>
      <c r="P4" s="6">
        <v>181</v>
      </c>
      <c r="Q4" s="6">
        <v>156</v>
      </c>
      <c r="R4" s="6">
        <v>204</v>
      </c>
      <c r="S4" s="6">
        <v>541</v>
      </c>
      <c r="T4" s="6">
        <v>161</v>
      </c>
      <c r="U4" s="6">
        <v>29.76</v>
      </c>
      <c r="V4" s="6">
        <v>26</v>
      </c>
      <c r="W4" s="6">
        <v>72</v>
      </c>
      <c r="X4" s="6">
        <v>1.29</v>
      </c>
      <c r="Y4" s="6">
        <v>1.1000000000000001</v>
      </c>
      <c r="Z4" s="7">
        <v>30</v>
      </c>
    </row>
    <row r="5" spans="1:26" x14ac:dyDescent="0.25">
      <c r="A5" s="5">
        <v>44412</v>
      </c>
      <c r="B5" s="5" t="str">
        <f t="shared" si="0"/>
        <v>Wednesday</v>
      </c>
      <c r="C5" s="6">
        <v>8</v>
      </c>
      <c r="D5" s="6">
        <v>8</v>
      </c>
      <c r="E5" s="6">
        <v>345</v>
      </c>
      <c r="F5" s="6">
        <v>1732</v>
      </c>
      <c r="G5" s="6">
        <v>641</v>
      </c>
      <c r="H5" s="6">
        <v>559</v>
      </c>
      <c r="I5" s="6">
        <v>532</v>
      </c>
      <c r="J5" s="6" t="s">
        <v>86</v>
      </c>
      <c r="K5" s="6" t="s">
        <v>140</v>
      </c>
      <c r="L5" s="6" t="s">
        <v>125</v>
      </c>
      <c r="M5" s="6">
        <v>35</v>
      </c>
      <c r="N5" s="6">
        <v>16.420000000000002</v>
      </c>
      <c r="O5" s="6">
        <v>2.4</v>
      </c>
      <c r="P5" s="6">
        <v>184</v>
      </c>
      <c r="Q5" s="6">
        <v>174</v>
      </c>
      <c r="R5" s="6">
        <v>184</v>
      </c>
      <c r="S5" s="6">
        <v>542</v>
      </c>
      <c r="T5" s="6">
        <v>184</v>
      </c>
      <c r="U5" s="6">
        <v>33.950000000000003</v>
      </c>
      <c r="V5" s="6">
        <v>28</v>
      </c>
      <c r="W5" s="6">
        <v>67</v>
      </c>
      <c r="X5" s="6">
        <v>1.31</v>
      </c>
      <c r="Y5" s="6">
        <v>1.36</v>
      </c>
      <c r="Z5" s="7">
        <v>37</v>
      </c>
    </row>
    <row r="6" spans="1:26" x14ac:dyDescent="0.25">
      <c r="A6" s="5">
        <v>44413</v>
      </c>
      <c r="B6" s="5" t="str">
        <f t="shared" si="0"/>
        <v>Thursday</v>
      </c>
      <c r="C6" s="6">
        <v>7</v>
      </c>
      <c r="D6" s="6">
        <v>7</v>
      </c>
      <c r="E6" s="6">
        <v>349</v>
      </c>
      <c r="F6" s="6">
        <v>1695</v>
      </c>
      <c r="G6" s="6">
        <v>658</v>
      </c>
      <c r="H6" s="6">
        <v>532</v>
      </c>
      <c r="I6" s="6">
        <v>505</v>
      </c>
      <c r="J6" s="6" t="s">
        <v>89</v>
      </c>
      <c r="K6" s="6" t="s">
        <v>391</v>
      </c>
      <c r="L6" s="6" t="s">
        <v>293</v>
      </c>
      <c r="M6" s="6">
        <v>43</v>
      </c>
      <c r="N6" s="6">
        <v>9.02</v>
      </c>
      <c r="O6" s="6">
        <v>2.2999999999999998</v>
      </c>
      <c r="P6" s="6">
        <v>182</v>
      </c>
      <c r="Q6" s="6">
        <v>156</v>
      </c>
      <c r="R6" s="6">
        <v>181</v>
      </c>
      <c r="S6" s="6">
        <v>519</v>
      </c>
      <c r="T6" s="6">
        <v>123</v>
      </c>
      <c r="U6" s="6">
        <v>23.7</v>
      </c>
      <c r="V6" s="6">
        <v>25</v>
      </c>
      <c r="W6" s="6">
        <v>72</v>
      </c>
      <c r="X6" s="6">
        <v>1.32</v>
      </c>
      <c r="Y6" s="6">
        <v>1.24</v>
      </c>
      <c r="Z6" s="7">
        <v>22</v>
      </c>
    </row>
    <row r="7" spans="1:26" x14ac:dyDescent="0.25">
      <c r="A7" s="5">
        <v>44414</v>
      </c>
      <c r="B7" s="5" t="str">
        <f t="shared" si="0"/>
        <v>Friday</v>
      </c>
      <c r="C7" s="6">
        <v>7</v>
      </c>
      <c r="D7" s="6">
        <v>7</v>
      </c>
      <c r="E7" s="6">
        <v>322</v>
      </c>
      <c r="F7" s="6">
        <v>1653</v>
      </c>
      <c r="G7" s="6">
        <v>630</v>
      </c>
      <c r="H7" s="6">
        <v>508</v>
      </c>
      <c r="I7" s="6">
        <v>515</v>
      </c>
      <c r="J7" s="6" t="s">
        <v>168</v>
      </c>
      <c r="K7" s="8" t="s">
        <v>362</v>
      </c>
      <c r="L7" s="6" t="s">
        <v>392</v>
      </c>
      <c r="M7" s="6">
        <v>58</v>
      </c>
      <c r="N7" s="6">
        <v>18.09</v>
      </c>
      <c r="O7" s="6">
        <v>3.48</v>
      </c>
      <c r="P7" s="6">
        <v>183</v>
      </c>
      <c r="Q7" s="6">
        <v>160</v>
      </c>
      <c r="R7" s="6">
        <v>166</v>
      </c>
      <c r="S7" s="6">
        <v>509</v>
      </c>
      <c r="T7" s="6">
        <v>83</v>
      </c>
      <c r="U7" s="6">
        <v>16.309999999999999</v>
      </c>
      <c r="V7" s="6">
        <v>21</v>
      </c>
      <c r="W7" s="6">
        <v>51</v>
      </c>
      <c r="X7" s="6">
        <v>1.38</v>
      </c>
      <c r="Y7" s="6">
        <v>2.59</v>
      </c>
      <c r="Z7" s="7">
        <v>62</v>
      </c>
    </row>
    <row r="8" spans="1:26" x14ac:dyDescent="0.25">
      <c r="A8" s="5">
        <v>44415</v>
      </c>
      <c r="B8" s="5" t="str">
        <f t="shared" si="0"/>
        <v>Saturday</v>
      </c>
      <c r="C8" s="6">
        <v>7</v>
      </c>
      <c r="D8" s="6">
        <v>8</v>
      </c>
      <c r="E8" s="6">
        <v>323</v>
      </c>
      <c r="F8" s="6">
        <v>1607</v>
      </c>
      <c r="G8" s="6">
        <v>617</v>
      </c>
      <c r="H8" s="6">
        <v>502</v>
      </c>
      <c r="I8" s="6">
        <v>488</v>
      </c>
      <c r="J8" s="9" t="s">
        <v>89</v>
      </c>
      <c r="K8" s="9" t="s">
        <v>393</v>
      </c>
      <c r="L8" s="6" t="s">
        <v>100</v>
      </c>
      <c r="M8" s="6">
        <v>28</v>
      </c>
      <c r="N8" s="6">
        <v>10.35</v>
      </c>
      <c r="O8" s="6">
        <v>2.38</v>
      </c>
      <c r="P8" s="6">
        <v>192</v>
      </c>
      <c r="Q8" s="6">
        <v>154</v>
      </c>
      <c r="R8" s="6">
        <v>178</v>
      </c>
      <c r="S8" s="6">
        <v>524</v>
      </c>
      <c r="T8" s="6">
        <v>249</v>
      </c>
      <c r="U8" s="6">
        <v>47.52</v>
      </c>
      <c r="V8" s="6">
        <v>31</v>
      </c>
      <c r="W8" s="6">
        <v>59</v>
      </c>
      <c r="X8" s="6">
        <v>1.38</v>
      </c>
      <c r="Y8" s="6">
        <v>2</v>
      </c>
      <c r="Z8" s="7">
        <v>32</v>
      </c>
    </row>
    <row r="9" spans="1:26" x14ac:dyDescent="0.25">
      <c r="A9" s="5">
        <v>44416</v>
      </c>
      <c r="B9" s="5" t="str">
        <f t="shared" si="0"/>
        <v>Sunday</v>
      </c>
      <c r="C9" s="6">
        <v>6</v>
      </c>
      <c r="D9" s="6">
        <v>7</v>
      </c>
      <c r="E9" s="6">
        <v>309</v>
      </c>
      <c r="F9" s="6">
        <v>1604</v>
      </c>
      <c r="G9" s="6">
        <v>627</v>
      </c>
      <c r="H9" s="6">
        <v>511</v>
      </c>
      <c r="I9" s="6">
        <v>466</v>
      </c>
      <c r="J9" s="9" t="s">
        <v>136</v>
      </c>
      <c r="K9" s="9" t="s">
        <v>280</v>
      </c>
      <c r="L9" s="8" t="s">
        <v>144</v>
      </c>
      <c r="M9" s="6">
        <v>23</v>
      </c>
      <c r="N9" s="6">
        <v>10.029999999999999</v>
      </c>
      <c r="O9" s="6">
        <v>1.58</v>
      </c>
      <c r="P9" s="6">
        <v>189</v>
      </c>
      <c r="Q9" s="6">
        <v>152</v>
      </c>
      <c r="R9" s="6">
        <v>185</v>
      </c>
      <c r="S9" s="6">
        <v>526</v>
      </c>
      <c r="T9" s="6">
        <v>200</v>
      </c>
      <c r="U9" s="6">
        <v>38.020000000000003</v>
      </c>
      <c r="V9" s="6">
        <v>27</v>
      </c>
      <c r="W9" s="6">
        <v>66</v>
      </c>
      <c r="X9" s="6">
        <v>1.32</v>
      </c>
      <c r="Y9" s="6">
        <v>1.41</v>
      </c>
      <c r="Z9" s="7">
        <v>49</v>
      </c>
    </row>
    <row r="10" spans="1:26" x14ac:dyDescent="0.25">
      <c r="A10" s="5">
        <v>44417</v>
      </c>
      <c r="B10" s="5" t="str">
        <f t="shared" si="0"/>
        <v>Monday</v>
      </c>
      <c r="C10" s="6">
        <v>6</v>
      </c>
      <c r="D10" s="6">
        <v>8</v>
      </c>
      <c r="E10" s="6">
        <v>312</v>
      </c>
      <c r="F10" s="6">
        <v>1619</v>
      </c>
      <c r="G10" s="6">
        <v>521</v>
      </c>
      <c r="H10" s="6">
        <v>569</v>
      </c>
      <c r="I10" s="6">
        <v>529</v>
      </c>
      <c r="J10" s="9" t="s">
        <v>83</v>
      </c>
      <c r="K10" s="9" t="s">
        <v>394</v>
      </c>
      <c r="L10" s="6" t="s">
        <v>395</v>
      </c>
      <c r="M10" s="6">
        <v>40</v>
      </c>
      <c r="N10" s="6">
        <v>8.43</v>
      </c>
      <c r="O10" s="6">
        <v>2.2200000000000002</v>
      </c>
      <c r="P10" s="6">
        <v>155</v>
      </c>
      <c r="Q10" s="6">
        <v>177</v>
      </c>
      <c r="R10" s="6">
        <v>187</v>
      </c>
      <c r="S10" s="6">
        <v>513</v>
      </c>
      <c r="T10" s="6">
        <v>139</v>
      </c>
      <c r="U10" s="6">
        <v>27.1</v>
      </c>
      <c r="V10" s="6">
        <v>25</v>
      </c>
      <c r="W10" s="6">
        <v>69</v>
      </c>
      <c r="X10" s="6">
        <v>1.32</v>
      </c>
      <c r="Y10" s="6">
        <v>1.4</v>
      </c>
      <c r="Z10" s="7">
        <v>36</v>
      </c>
    </row>
    <row r="11" spans="1:26" x14ac:dyDescent="0.25">
      <c r="A11" s="5">
        <v>44418</v>
      </c>
      <c r="B11" s="5" t="str">
        <f t="shared" si="0"/>
        <v>Tuesday</v>
      </c>
      <c r="C11" s="6">
        <v>8</v>
      </c>
      <c r="D11" s="6">
        <v>8</v>
      </c>
      <c r="E11" s="6">
        <v>323</v>
      </c>
      <c r="F11" s="6">
        <v>1612</v>
      </c>
      <c r="G11" s="6">
        <v>550</v>
      </c>
      <c r="H11" s="6">
        <v>542</v>
      </c>
      <c r="I11" s="6">
        <v>520</v>
      </c>
      <c r="J11" s="9" t="s">
        <v>396</v>
      </c>
      <c r="K11" s="9" t="s">
        <v>330</v>
      </c>
      <c r="L11" s="6" t="s">
        <v>397</v>
      </c>
      <c r="M11" s="6">
        <v>33</v>
      </c>
      <c r="N11" s="6">
        <v>9.1300000000000008</v>
      </c>
      <c r="O11" s="6">
        <v>2.37</v>
      </c>
      <c r="P11" s="6">
        <v>184</v>
      </c>
      <c r="Q11" s="6">
        <v>154</v>
      </c>
      <c r="R11" s="6">
        <v>203</v>
      </c>
      <c r="S11" s="6">
        <v>551</v>
      </c>
      <c r="T11" s="6">
        <v>103</v>
      </c>
      <c r="U11" s="6">
        <v>18.7</v>
      </c>
      <c r="V11" s="6">
        <v>23</v>
      </c>
      <c r="W11" s="6">
        <v>67</v>
      </c>
      <c r="X11" s="6">
        <v>1.46</v>
      </c>
      <c r="Y11" s="6">
        <v>1.35</v>
      </c>
      <c r="Z11" s="7">
        <v>34</v>
      </c>
    </row>
    <row r="12" spans="1:26" x14ac:dyDescent="0.25">
      <c r="A12" s="5">
        <v>44419</v>
      </c>
      <c r="B12" s="5" t="str">
        <f t="shared" si="0"/>
        <v>Wednesday</v>
      </c>
      <c r="C12" s="6">
        <v>8</v>
      </c>
      <c r="D12" s="6">
        <v>7</v>
      </c>
      <c r="E12" s="6">
        <v>344</v>
      </c>
      <c r="F12" s="6">
        <v>1695</v>
      </c>
      <c r="G12" s="6">
        <v>601</v>
      </c>
      <c r="H12" s="6">
        <v>538</v>
      </c>
      <c r="I12" s="6">
        <v>556</v>
      </c>
      <c r="J12" s="9" t="s">
        <v>190</v>
      </c>
      <c r="K12" s="6" t="s">
        <v>280</v>
      </c>
      <c r="L12" s="6" t="s">
        <v>398</v>
      </c>
      <c r="M12" s="6">
        <v>56</v>
      </c>
      <c r="N12" s="6">
        <v>14.25</v>
      </c>
      <c r="O12" s="6">
        <v>3.23</v>
      </c>
      <c r="P12" s="6">
        <v>191</v>
      </c>
      <c r="Q12" s="6">
        <v>180</v>
      </c>
      <c r="R12" s="6">
        <v>202</v>
      </c>
      <c r="S12" s="6">
        <v>573</v>
      </c>
      <c r="T12" s="6">
        <v>149</v>
      </c>
      <c r="U12" s="6">
        <v>26</v>
      </c>
      <c r="V12" s="6">
        <v>25</v>
      </c>
      <c r="W12" s="6">
        <v>65</v>
      </c>
      <c r="X12" s="6">
        <v>1.35</v>
      </c>
      <c r="Y12" s="6">
        <v>2.2400000000000002</v>
      </c>
      <c r="Z12" s="7">
        <v>31</v>
      </c>
    </row>
    <row r="13" spans="1:26" x14ac:dyDescent="0.25">
      <c r="A13" s="5">
        <v>44420</v>
      </c>
      <c r="B13" s="5" t="str">
        <f t="shared" si="0"/>
        <v>Thursday</v>
      </c>
      <c r="C13" s="6">
        <v>8</v>
      </c>
      <c r="D13" s="6">
        <v>7</v>
      </c>
      <c r="E13" s="6">
        <v>339</v>
      </c>
      <c r="F13" s="6">
        <v>1718</v>
      </c>
      <c r="G13" s="6">
        <v>705</v>
      </c>
      <c r="H13" s="6">
        <v>540</v>
      </c>
      <c r="I13" s="6">
        <v>473</v>
      </c>
      <c r="J13" s="9" t="s">
        <v>164</v>
      </c>
      <c r="K13" s="6" t="s">
        <v>256</v>
      </c>
      <c r="L13" s="6" t="s">
        <v>361</v>
      </c>
      <c r="M13" s="6">
        <v>61</v>
      </c>
      <c r="N13" s="6">
        <v>17.59</v>
      </c>
      <c r="O13" s="6">
        <v>3.52</v>
      </c>
      <c r="P13" s="6">
        <v>34</v>
      </c>
      <c r="Q13" s="6">
        <v>166</v>
      </c>
      <c r="R13" s="6">
        <v>185</v>
      </c>
      <c r="S13" s="6">
        <v>385</v>
      </c>
      <c r="T13" s="6">
        <v>160</v>
      </c>
      <c r="U13" s="6">
        <v>41.56</v>
      </c>
      <c r="V13" s="6">
        <v>31</v>
      </c>
      <c r="W13" s="6">
        <v>52</v>
      </c>
      <c r="X13" s="6">
        <v>1.37</v>
      </c>
      <c r="Y13" s="6">
        <v>2.4500000000000002</v>
      </c>
      <c r="Z13" s="7">
        <v>36</v>
      </c>
    </row>
    <row r="14" spans="1:26" x14ac:dyDescent="0.25">
      <c r="A14" s="5">
        <v>44421</v>
      </c>
      <c r="B14" s="5" t="str">
        <f t="shared" si="0"/>
        <v>Friday</v>
      </c>
      <c r="C14" s="6">
        <v>8</v>
      </c>
      <c r="D14" s="6">
        <v>8</v>
      </c>
      <c r="E14" s="6">
        <v>330</v>
      </c>
      <c r="F14" s="6">
        <v>1656</v>
      </c>
      <c r="G14" s="6">
        <v>649</v>
      </c>
      <c r="H14" s="6">
        <v>499</v>
      </c>
      <c r="I14" s="6">
        <v>508</v>
      </c>
      <c r="J14" s="9" t="s">
        <v>86</v>
      </c>
      <c r="K14" s="10" t="s">
        <v>399</v>
      </c>
      <c r="L14" s="6" t="s">
        <v>201</v>
      </c>
      <c r="M14" s="6">
        <v>28</v>
      </c>
      <c r="N14" s="6">
        <v>8</v>
      </c>
      <c r="O14" s="6">
        <v>1.1399999999999999</v>
      </c>
      <c r="P14" s="6">
        <v>209</v>
      </c>
      <c r="Q14" s="6">
        <v>162</v>
      </c>
      <c r="R14" s="6">
        <v>202</v>
      </c>
      <c r="S14" s="6">
        <v>573</v>
      </c>
      <c r="T14" s="6">
        <v>246</v>
      </c>
      <c r="U14" s="6">
        <v>42.93</v>
      </c>
      <c r="V14" s="6">
        <v>29</v>
      </c>
      <c r="W14" s="6">
        <v>85</v>
      </c>
      <c r="X14" s="6">
        <v>1.3</v>
      </c>
      <c r="Y14" s="6">
        <v>0.39</v>
      </c>
      <c r="Z14" s="7">
        <v>13</v>
      </c>
    </row>
    <row r="15" spans="1:26" x14ac:dyDescent="0.25">
      <c r="A15" s="5">
        <v>44422</v>
      </c>
      <c r="B15" s="5" t="str">
        <f t="shared" si="0"/>
        <v>Saturday</v>
      </c>
      <c r="C15" s="6">
        <v>7</v>
      </c>
      <c r="D15" s="6">
        <v>7</v>
      </c>
      <c r="E15" s="6">
        <v>329</v>
      </c>
      <c r="F15" s="6">
        <v>1626</v>
      </c>
      <c r="G15" s="6">
        <v>527</v>
      </c>
      <c r="H15" s="6">
        <v>552</v>
      </c>
      <c r="I15" s="6">
        <v>496</v>
      </c>
      <c r="J15" s="9" t="s">
        <v>41</v>
      </c>
      <c r="K15" s="8" t="s">
        <v>400</v>
      </c>
      <c r="L15" s="6" t="s">
        <v>401</v>
      </c>
      <c r="M15" s="11">
        <v>37</v>
      </c>
      <c r="N15" s="11">
        <v>11.15</v>
      </c>
      <c r="O15" s="6">
        <v>1.36</v>
      </c>
      <c r="P15" s="6">
        <v>196</v>
      </c>
      <c r="Q15" s="6">
        <v>164</v>
      </c>
      <c r="R15" s="6">
        <v>172</v>
      </c>
      <c r="S15" s="6">
        <v>532</v>
      </c>
      <c r="T15" s="12">
        <v>222</v>
      </c>
      <c r="U15" s="6">
        <v>41.73</v>
      </c>
      <c r="V15" s="6">
        <v>29</v>
      </c>
      <c r="W15" s="6">
        <v>76</v>
      </c>
      <c r="X15" s="6">
        <v>1.25</v>
      </c>
      <c r="Y15" s="13">
        <v>1.27</v>
      </c>
      <c r="Z15" s="7">
        <v>37</v>
      </c>
    </row>
    <row r="16" spans="1:26" x14ac:dyDescent="0.25">
      <c r="A16" s="5">
        <v>44423</v>
      </c>
      <c r="B16" s="5" t="str">
        <f t="shared" si="0"/>
        <v>Sunday</v>
      </c>
      <c r="C16" s="6">
        <v>5</v>
      </c>
      <c r="D16" s="6">
        <v>8</v>
      </c>
      <c r="E16" s="6">
        <v>324</v>
      </c>
      <c r="F16" s="6">
        <v>1582</v>
      </c>
      <c r="G16" s="6">
        <v>539</v>
      </c>
      <c r="H16" s="6">
        <v>540</v>
      </c>
      <c r="I16" s="6">
        <v>503</v>
      </c>
      <c r="J16" s="6" t="s">
        <v>402</v>
      </c>
      <c r="K16" s="10" t="s">
        <v>403</v>
      </c>
      <c r="L16" s="9" t="s">
        <v>404</v>
      </c>
      <c r="M16" s="6">
        <v>26</v>
      </c>
      <c r="N16" s="6">
        <v>8.4600000000000009</v>
      </c>
      <c r="O16" s="6">
        <v>2.0299999999999998</v>
      </c>
      <c r="P16" s="6">
        <v>171</v>
      </c>
      <c r="Q16" s="6">
        <v>180</v>
      </c>
      <c r="R16" s="6">
        <v>189</v>
      </c>
      <c r="S16" s="6">
        <v>540</v>
      </c>
      <c r="T16" s="6">
        <v>284</v>
      </c>
      <c r="U16" s="6">
        <v>52.49</v>
      </c>
      <c r="V16" s="6">
        <v>32</v>
      </c>
      <c r="W16" s="6">
        <v>69</v>
      </c>
      <c r="X16" s="6">
        <v>1.31</v>
      </c>
      <c r="Y16" s="6">
        <v>1.19</v>
      </c>
      <c r="Z16" s="7">
        <v>30</v>
      </c>
    </row>
    <row r="17" spans="1:26" x14ac:dyDescent="0.25">
      <c r="A17" s="5">
        <v>44424</v>
      </c>
      <c r="B17" s="5" t="str">
        <f t="shared" si="0"/>
        <v>Monday</v>
      </c>
      <c r="C17" s="6">
        <v>6</v>
      </c>
      <c r="D17" s="6">
        <v>7</v>
      </c>
      <c r="E17" s="6">
        <v>330</v>
      </c>
      <c r="F17" s="6">
        <v>1603</v>
      </c>
      <c r="G17" s="6">
        <v>591</v>
      </c>
      <c r="H17" s="6">
        <v>473</v>
      </c>
      <c r="I17" s="6">
        <v>539</v>
      </c>
      <c r="J17" s="6" t="s">
        <v>323</v>
      </c>
      <c r="K17" s="14" t="s">
        <v>405</v>
      </c>
      <c r="L17" s="6" t="s">
        <v>245</v>
      </c>
      <c r="M17" s="6">
        <v>39</v>
      </c>
      <c r="N17" s="6">
        <v>10.42</v>
      </c>
      <c r="O17" s="6">
        <v>2.54</v>
      </c>
      <c r="P17" s="6">
        <v>179</v>
      </c>
      <c r="Q17" s="6">
        <v>166</v>
      </c>
      <c r="R17" s="6">
        <v>215</v>
      </c>
      <c r="S17" s="6">
        <v>560</v>
      </c>
      <c r="T17" s="6">
        <v>342</v>
      </c>
      <c r="U17" s="6">
        <v>61.07</v>
      </c>
      <c r="V17" s="6">
        <v>36</v>
      </c>
      <c r="W17" s="6">
        <v>55</v>
      </c>
      <c r="X17" s="6">
        <v>1.35</v>
      </c>
      <c r="Y17" s="6">
        <v>2.31</v>
      </c>
      <c r="Z17" s="7">
        <v>41</v>
      </c>
    </row>
    <row r="18" spans="1:26" x14ac:dyDescent="0.25">
      <c r="A18" s="5">
        <v>44425</v>
      </c>
      <c r="B18" s="5" t="str">
        <f t="shared" si="0"/>
        <v>Tuesday</v>
      </c>
      <c r="C18" s="6">
        <v>7</v>
      </c>
      <c r="D18" s="6">
        <v>7</v>
      </c>
      <c r="E18" s="6">
        <v>355</v>
      </c>
      <c r="F18" s="6">
        <v>1697</v>
      </c>
      <c r="G18" s="6">
        <v>634</v>
      </c>
      <c r="H18" s="6">
        <v>522</v>
      </c>
      <c r="I18" s="6">
        <v>541</v>
      </c>
      <c r="J18" s="9" t="s">
        <v>123</v>
      </c>
      <c r="K18" s="8" t="s">
        <v>406</v>
      </c>
      <c r="L18" s="9" t="s">
        <v>407</v>
      </c>
      <c r="M18" s="6">
        <v>53</v>
      </c>
      <c r="N18" s="6">
        <v>12.04</v>
      </c>
      <c r="O18" s="6">
        <v>1.57</v>
      </c>
      <c r="P18" s="6">
        <v>191</v>
      </c>
      <c r="Q18" s="6">
        <v>173</v>
      </c>
      <c r="R18" s="6">
        <v>222</v>
      </c>
      <c r="S18" s="6">
        <v>586</v>
      </c>
      <c r="T18" s="6">
        <v>363</v>
      </c>
      <c r="U18" s="6">
        <v>61.95</v>
      </c>
      <c r="V18" s="6">
        <v>35</v>
      </c>
      <c r="W18" s="6">
        <v>66</v>
      </c>
      <c r="X18" s="6">
        <v>1.33</v>
      </c>
      <c r="Y18" s="6">
        <v>1.54</v>
      </c>
      <c r="Z18" s="7">
        <v>35</v>
      </c>
    </row>
    <row r="19" spans="1:26" x14ac:dyDescent="0.25">
      <c r="A19" s="5">
        <v>44426</v>
      </c>
      <c r="B19" s="5" t="str">
        <f t="shared" si="0"/>
        <v>Wednesday</v>
      </c>
      <c r="C19" s="6">
        <v>7</v>
      </c>
      <c r="D19" s="6">
        <v>7</v>
      </c>
      <c r="E19" s="6">
        <v>341</v>
      </c>
      <c r="F19" s="6">
        <v>1732</v>
      </c>
      <c r="G19" s="6">
        <v>650</v>
      </c>
      <c r="H19" s="6">
        <v>529</v>
      </c>
      <c r="I19" s="6">
        <v>553</v>
      </c>
      <c r="J19" s="9" t="s">
        <v>408</v>
      </c>
      <c r="K19" s="10" t="s">
        <v>194</v>
      </c>
      <c r="L19" s="9" t="s">
        <v>353</v>
      </c>
      <c r="M19" s="6">
        <v>49</v>
      </c>
      <c r="N19" s="6">
        <v>13.47</v>
      </c>
      <c r="O19" s="6">
        <v>3.05</v>
      </c>
      <c r="P19" s="6">
        <v>186</v>
      </c>
      <c r="Q19" s="6">
        <v>180</v>
      </c>
      <c r="R19" s="6">
        <v>213</v>
      </c>
      <c r="S19" s="6">
        <v>579</v>
      </c>
      <c r="T19" s="6">
        <v>258</v>
      </c>
      <c r="U19" s="6">
        <v>44.56</v>
      </c>
      <c r="V19" s="6">
        <v>32</v>
      </c>
      <c r="W19" s="6">
        <v>70</v>
      </c>
      <c r="X19" s="6">
        <v>1.35</v>
      </c>
      <c r="Y19" s="6">
        <v>1.41</v>
      </c>
      <c r="Z19" s="7">
        <v>34</v>
      </c>
    </row>
    <row r="20" spans="1:26" x14ac:dyDescent="0.25">
      <c r="A20" s="5">
        <v>44427</v>
      </c>
      <c r="B20" s="5" t="str">
        <f t="shared" si="0"/>
        <v>Thursday</v>
      </c>
      <c r="C20" s="6">
        <v>7</v>
      </c>
      <c r="D20" s="6">
        <v>7</v>
      </c>
      <c r="E20" s="6">
        <v>360</v>
      </c>
      <c r="F20" s="6">
        <v>1785</v>
      </c>
      <c r="G20" s="6">
        <v>660</v>
      </c>
      <c r="H20" s="6">
        <v>543</v>
      </c>
      <c r="I20" s="6">
        <v>582</v>
      </c>
      <c r="J20" s="10" t="s">
        <v>86</v>
      </c>
      <c r="K20" s="10" t="s">
        <v>409</v>
      </c>
      <c r="L20" s="9" t="s">
        <v>261</v>
      </c>
      <c r="M20" s="6">
        <v>27</v>
      </c>
      <c r="N20" s="6">
        <v>7.15</v>
      </c>
      <c r="O20" s="6">
        <v>2</v>
      </c>
      <c r="P20" s="6">
        <v>185</v>
      </c>
      <c r="Q20" s="6">
        <v>180</v>
      </c>
      <c r="R20" s="6">
        <v>196</v>
      </c>
      <c r="S20" s="6">
        <v>561</v>
      </c>
      <c r="T20" s="6">
        <v>282</v>
      </c>
      <c r="U20" s="6">
        <v>50.27</v>
      </c>
      <c r="V20" s="6">
        <v>31</v>
      </c>
      <c r="W20" s="6">
        <v>65</v>
      </c>
      <c r="X20" s="6">
        <v>1.28</v>
      </c>
      <c r="Y20" s="6">
        <v>1.23</v>
      </c>
      <c r="Z20" s="7">
        <v>33</v>
      </c>
    </row>
    <row r="21" spans="1:26" x14ac:dyDescent="0.25">
      <c r="A21" s="5">
        <v>44428</v>
      </c>
      <c r="B21" s="5" t="str">
        <f t="shared" si="0"/>
        <v>Friday</v>
      </c>
      <c r="C21" s="6">
        <v>5</v>
      </c>
      <c r="D21" s="6">
        <v>8</v>
      </c>
      <c r="E21" s="6">
        <v>349</v>
      </c>
      <c r="F21" s="6">
        <v>1693</v>
      </c>
      <c r="G21" s="6">
        <v>625</v>
      </c>
      <c r="H21" s="6">
        <v>515</v>
      </c>
      <c r="I21" s="6">
        <v>553</v>
      </c>
      <c r="J21" s="10" t="s">
        <v>168</v>
      </c>
      <c r="K21" s="9" t="s">
        <v>410</v>
      </c>
      <c r="L21" s="9" t="s">
        <v>353</v>
      </c>
      <c r="M21" s="6">
        <v>49</v>
      </c>
      <c r="N21" s="6">
        <v>13.44</v>
      </c>
      <c r="O21" s="6">
        <v>2.0299999999999998</v>
      </c>
      <c r="P21" s="6">
        <v>165</v>
      </c>
      <c r="Q21" s="6">
        <v>156</v>
      </c>
      <c r="R21" s="6">
        <v>202</v>
      </c>
      <c r="S21" s="6">
        <v>523</v>
      </c>
      <c r="T21" s="6">
        <v>172</v>
      </c>
      <c r="U21" s="6">
        <v>32.89</v>
      </c>
      <c r="V21" s="6">
        <v>27</v>
      </c>
      <c r="W21" s="6">
        <v>51</v>
      </c>
      <c r="X21" s="6">
        <v>1.36</v>
      </c>
      <c r="Y21" s="6">
        <v>2.19</v>
      </c>
      <c r="Z21" s="7">
        <v>56</v>
      </c>
    </row>
    <row r="22" spans="1:26" x14ac:dyDescent="0.25">
      <c r="A22" s="5">
        <v>44429</v>
      </c>
      <c r="B22" s="5" t="str">
        <f t="shared" si="0"/>
        <v>Saturday</v>
      </c>
      <c r="C22" s="6">
        <v>6</v>
      </c>
      <c r="D22" s="6">
        <v>5</v>
      </c>
      <c r="E22" s="6">
        <v>332</v>
      </c>
      <c r="F22" s="6">
        <v>1651</v>
      </c>
      <c r="G22" s="6">
        <v>643</v>
      </c>
      <c r="H22" s="6">
        <v>516</v>
      </c>
      <c r="I22" s="6">
        <v>492</v>
      </c>
      <c r="J22" s="10" t="s">
        <v>294</v>
      </c>
      <c r="K22" s="9" t="s">
        <v>312</v>
      </c>
      <c r="L22" s="9" t="s">
        <v>248</v>
      </c>
      <c r="M22" s="6">
        <v>54</v>
      </c>
      <c r="N22" s="6">
        <v>14.44</v>
      </c>
      <c r="O22" s="6">
        <v>2.57</v>
      </c>
      <c r="P22" s="6">
        <v>187</v>
      </c>
      <c r="Q22" s="6">
        <v>169</v>
      </c>
      <c r="R22" s="6">
        <v>189</v>
      </c>
      <c r="S22" s="6">
        <v>545</v>
      </c>
      <c r="T22" s="6">
        <v>125</v>
      </c>
      <c r="U22" s="6">
        <v>22.94</v>
      </c>
      <c r="V22" s="6">
        <v>23</v>
      </c>
      <c r="W22" s="6">
        <v>57</v>
      </c>
      <c r="X22" s="6">
        <v>1.34</v>
      </c>
      <c r="Y22" s="6">
        <v>2.1</v>
      </c>
      <c r="Z22" s="7">
        <v>34</v>
      </c>
    </row>
    <row r="23" spans="1:26" ht="18.75" customHeight="1" x14ac:dyDescent="0.25">
      <c r="A23" s="5">
        <v>44430</v>
      </c>
      <c r="B23" s="5" t="str">
        <f t="shared" si="0"/>
        <v>Sunday</v>
      </c>
      <c r="C23" s="6">
        <v>6</v>
      </c>
      <c r="D23" s="6">
        <v>5</v>
      </c>
      <c r="E23" s="6">
        <v>330</v>
      </c>
      <c r="F23" s="6">
        <v>1571</v>
      </c>
      <c r="G23" s="6">
        <v>606</v>
      </c>
      <c r="H23" s="6">
        <v>494</v>
      </c>
      <c r="I23" s="6">
        <v>471</v>
      </c>
      <c r="J23" s="10" t="s">
        <v>302</v>
      </c>
      <c r="K23" s="9" t="s">
        <v>413</v>
      </c>
      <c r="L23" s="9" t="s">
        <v>414</v>
      </c>
      <c r="M23" s="6">
        <v>39</v>
      </c>
      <c r="N23" s="6">
        <v>12.23</v>
      </c>
      <c r="O23" s="6">
        <v>3.43</v>
      </c>
      <c r="P23" s="6">
        <v>179</v>
      </c>
      <c r="Q23" s="6">
        <v>179</v>
      </c>
      <c r="R23" s="6">
        <v>173</v>
      </c>
      <c r="S23" s="6">
        <v>531</v>
      </c>
      <c r="T23" s="6">
        <v>132</v>
      </c>
      <c r="U23" s="6">
        <v>24.86</v>
      </c>
      <c r="V23" s="6">
        <v>23</v>
      </c>
      <c r="W23" s="6">
        <v>49</v>
      </c>
      <c r="X23" s="6">
        <v>1.36</v>
      </c>
      <c r="Y23" s="6">
        <v>3.2</v>
      </c>
      <c r="Z23" s="7">
        <v>38</v>
      </c>
    </row>
    <row r="24" spans="1:26" x14ac:dyDescent="0.25">
      <c r="A24" s="5">
        <v>44431</v>
      </c>
      <c r="B24" s="5" t="str">
        <f t="shared" si="0"/>
        <v>Monday</v>
      </c>
      <c r="C24" s="6">
        <v>8</v>
      </c>
      <c r="D24" s="6">
        <v>7</v>
      </c>
      <c r="E24" s="6">
        <v>320</v>
      </c>
      <c r="F24" s="6">
        <v>1627</v>
      </c>
      <c r="G24" s="6">
        <v>547</v>
      </c>
      <c r="H24" s="6">
        <v>543</v>
      </c>
      <c r="I24" s="6">
        <v>506</v>
      </c>
      <c r="J24" s="10" t="s">
        <v>411</v>
      </c>
      <c r="K24" s="10" t="s">
        <v>412</v>
      </c>
      <c r="L24" s="9" t="s">
        <v>179</v>
      </c>
      <c r="M24" s="6">
        <v>29</v>
      </c>
      <c r="N24" s="6">
        <v>9.27</v>
      </c>
      <c r="O24" s="6">
        <v>1.1000000000000001</v>
      </c>
      <c r="P24" s="6">
        <v>156</v>
      </c>
      <c r="Q24" s="6">
        <v>156</v>
      </c>
      <c r="R24" s="6">
        <v>186</v>
      </c>
      <c r="S24" s="6">
        <v>498</v>
      </c>
      <c r="T24" s="6">
        <v>233</v>
      </c>
      <c r="U24" s="13">
        <v>46.79</v>
      </c>
      <c r="V24" s="6">
        <v>31</v>
      </c>
      <c r="W24" s="6">
        <v>80</v>
      </c>
      <c r="X24" s="6">
        <v>1.3</v>
      </c>
      <c r="Y24" s="6">
        <v>0.59</v>
      </c>
      <c r="Z24" s="7">
        <v>30</v>
      </c>
    </row>
    <row r="25" spans="1:26" x14ac:dyDescent="0.25">
      <c r="A25" s="5">
        <v>44432</v>
      </c>
      <c r="B25" s="5" t="str">
        <f t="shared" si="0"/>
        <v>Tuesday</v>
      </c>
      <c r="C25" s="6">
        <v>6</v>
      </c>
      <c r="D25" s="6">
        <v>8</v>
      </c>
      <c r="E25" s="6">
        <v>324</v>
      </c>
      <c r="F25" s="6">
        <v>1577</v>
      </c>
      <c r="G25" s="6">
        <v>571</v>
      </c>
      <c r="H25" s="6">
        <v>515</v>
      </c>
      <c r="I25" s="6">
        <v>491</v>
      </c>
      <c r="J25" s="10" t="s">
        <v>103</v>
      </c>
      <c r="K25" s="10" t="s">
        <v>415</v>
      </c>
      <c r="L25" s="6" t="s">
        <v>293</v>
      </c>
      <c r="M25" s="6">
        <v>43</v>
      </c>
      <c r="N25" s="6">
        <v>12.3</v>
      </c>
      <c r="O25" s="6">
        <v>4.17</v>
      </c>
      <c r="P25" s="6">
        <v>169</v>
      </c>
      <c r="Q25" s="6">
        <v>160</v>
      </c>
      <c r="R25" s="6">
        <v>201</v>
      </c>
      <c r="S25" s="6">
        <v>530</v>
      </c>
      <c r="T25" s="6">
        <v>184</v>
      </c>
      <c r="U25" s="6">
        <v>34.72</v>
      </c>
      <c r="V25" s="6">
        <v>28</v>
      </c>
      <c r="W25" s="6">
        <v>58</v>
      </c>
      <c r="X25" s="6">
        <v>1.32</v>
      </c>
      <c r="Y25" s="6">
        <v>2.5099999999999998</v>
      </c>
      <c r="Z25" s="7">
        <v>27</v>
      </c>
    </row>
    <row r="26" spans="1:26" x14ac:dyDescent="0.25">
      <c r="A26" s="5">
        <v>44433</v>
      </c>
      <c r="B26" s="5" t="str">
        <f t="shared" si="0"/>
        <v>Wednesday</v>
      </c>
      <c r="C26" s="6">
        <v>8</v>
      </c>
      <c r="D26" s="6">
        <v>5.5</v>
      </c>
      <c r="E26" s="6">
        <v>333</v>
      </c>
      <c r="F26" s="6">
        <v>1672</v>
      </c>
      <c r="G26" s="6">
        <v>622</v>
      </c>
      <c r="H26" s="6">
        <v>531</v>
      </c>
      <c r="I26" s="6">
        <v>519</v>
      </c>
      <c r="J26" s="10" t="s">
        <v>416</v>
      </c>
      <c r="K26" s="6" t="s">
        <v>335</v>
      </c>
      <c r="L26" s="6" t="s">
        <v>197</v>
      </c>
      <c r="M26" s="6">
        <v>44</v>
      </c>
      <c r="N26" s="6">
        <v>12.48</v>
      </c>
      <c r="O26" s="6">
        <v>3.3</v>
      </c>
      <c r="P26" s="6">
        <v>188</v>
      </c>
      <c r="Q26" s="6">
        <v>162</v>
      </c>
      <c r="R26" s="6">
        <v>202</v>
      </c>
      <c r="S26" s="6">
        <v>552</v>
      </c>
      <c r="T26" s="6">
        <v>218</v>
      </c>
      <c r="U26" s="6">
        <v>39.49</v>
      </c>
      <c r="V26" s="6">
        <v>28</v>
      </c>
      <c r="W26" s="6">
        <v>55</v>
      </c>
      <c r="X26" s="6">
        <v>1.31</v>
      </c>
      <c r="Y26" s="6">
        <v>2.4300000000000002</v>
      </c>
      <c r="Z26" s="7">
        <v>36</v>
      </c>
    </row>
    <row r="27" spans="1:26" x14ac:dyDescent="0.25">
      <c r="A27" s="5">
        <v>44434</v>
      </c>
      <c r="B27" s="5" t="str">
        <f t="shared" si="0"/>
        <v>Thursday</v>
      </c>
      <c r="C27" s="6">
        <v>7</v>
      </c>
      <c r="D27" s="6">
        <v>7</v>
      </c>
      <c r="E27" s="6">
        <v>351</v>
      </c>
      <c r="F27" s="6">
        <v>1598</v>
      </c>
      <c r="G27" s="6">
        <v>631</v>
      </c>
      <c r="H27" s="6">
        <v>476</v>
      </c>
      <c r="I27" s="6">
        <v>491</v>
      </c>
      <c r="J27" s="9" t="s">
        <v>168</v>
      </c>
      <c r="K27" s="10" t="s">
        <v>417</v>
      </c>
      <c r="L27" s="6" t="s">
        <v>192</v>
      </c>
      <c r="M27" s="6">
        <v>26</v>
      </c>
      <c r="N27" s="6">
        <v>10.55</v>
      </c>
      <c r="O27" s="6">
        <v>2.4900000000000002</v>
      </c>
      <c r="P27" s="6">
        <v>189</v>
      </c>
      <c r="Q27" s="6">
        <v>166</v>
      </c>
      <c r="R27" s="6">
        <v>203</v>
      </c>
      <c r="S27" s="6">
        <v>558</v>
      </c>
      <c r="T27" s="6">
        <v>182</v>
      </c>
      <c r="U27" s="6">
        <v>32.619999999999997</v>
      </c>
      <c r="V27" s="6">
        <v>27</v>
      </c>
      <c r="W27" s="6">
        <v>67</v>
      </c>
      <c r="X27" s="6">
        <v>1.31</v>
      </c>
      <c r="Y27" s="6">
        <v>1.34</v>
      </c>
      <c r="Z27" s="7">
        <v>26</v>
      </c>
    </row>
    <row r="28" spans="1:26" x14ac:dyDescent="0.25">
      <c r="A28" s="5">
        <v>44435</v>
      </c>
      <c r="B28" s="5" t="str">
        <f t="shared" si="0"/>
        <v>Friday</v>
      </c>
      <c r="C28" s="6">
        <v>6</v>
      </c>
      <c r="D28" s="6">
        <v>7</v>
      </c>
      <c r="E28" s="6">
        <v>357</v>
      </c>
      <c r="F28" s="6">
        <v>1665</v>
      </c>
      <c r="G28" s="6">
        <v>626</v>
      </c>
      <c r="H28" s="6">
        <v>511</v>
      </c>
      <c r="I28" s="6">
        <v>528</v>
      </c>
      <c r="J28" s="9" t="s">
        <v>418</v>
      </c>
      <c r="K28" s="9" t="s">
        <v>198</v>
      </c>
      <c r="L28" s="6" t="s">
        <v>121</v>
      </c>
      <c r="M28" s="6">
        <v>45</v>
      </c>
      <c r="N28" s="6">
        <v>11.25</v>
      </c>
      <c r="O28" s="6">
        <v>2.1800000000000002</v>
      </c>
      <c r="P28" s="6">
        <v>178</v>
      </c>
      <c r="Q28" s="6">
        <v>182</v>
      </c>
      <c r="R28" s="6">
        <v>205</v>
      </c>
      <c r="S28" s="6">
        <v>565</v>
      </c>
      <c r="T28" s="6">
        <v>148</v>
      </c>
      <c r="U28" s="6">
        <v>26.19</v>
      </c>
      <c r="V28" s="6">
        <v>25</v>
      </c>
      <c r="W28" s="6">
        <v>63</v>
      </c>
      <c r="X28" s="6">
        <v>1.29</v>
      </c>
      <c r="Y28" s="6">
        <v>1.53</v>
      </c>
      <c r="Z28" s="7">
        <v>28</v>
      </c>
    </row>
    <row r="29" spans="1:26" x14ac:dyDescent="0.25">
      <c r="A29" s="5">
        <v>44436</v>
      </c>
      <c r="B29" s="5" t="str">
        <f t="shared" si="0"/>
        <v>Saturday</v>
      </c>
      <c r="C29" s="6">
        <v>6</v>
      </c>
      <c r="D29" s="6">
        <v>6</v>
      </c>
      <c r="E29" s="6">
        <v>351</v>
      </c>
      <c r="F29" s="6">
        <v>1574</v>
      </c>
      <c r="G29" s="6">
        <v>631</v>
      </c>
      <c r="H29" s="6">
        <v>495</v>
      </c>
      <c r="I29" s="6">
        <v>448</v>
      </c>
      <c r="J29" s="6" t="s">
        <v>419</v>
      </c>
      <c r="K29" s="10" t="s">
        <v>420</v>
      </c>
      <c r="L29" s="6" t="s">
        <v>353</v>
      </c>
      <c r="M29" s="6">
        <v>49</v>
      </c>
      <c r="N29" s="6">
        <v>16.190000000000001</v>
      </c>
      <c r="O29" s="6">
        <v>3.54</v>
      </c>
      <c r="P29" s="6">
        <v>194</v>
      </c>
      <c r="Q29" s="6">
        <v>151</v>
      </c>
      <c r="R29" s="6">
        <v>184</v>
      </c>
      <c r="S29" s="6">
        <v>529</v>
      </c>
      <c r="T29" s="6">
        <v>326</v>
      </c>
      <c r="U29" s="6">
        <v>61.63</v>
      </c>
      <c r="V29" s="6">
        <v>44</v>
      </c>
      <c r="W29" s="6">
        <v>22</v>
      </c>
      <c r="X29" s="6">
        <v>1.35</v>
      </c>
      <c r="Y29" s="6">
        <v>5.0999999999999996</v>
      </c>
      <c r="Z29" s="7">
        <v>53</v>
      </c>
    </row>
    <row r="30" spans="1:26" x14ac:dyDescent="0.25">
      <c r="A30" s="5">
        <v>44437</v>
      </c>
      <c r="B30" s="5" t="str">
        <f t="shared" si="0"/>
        <v>Sunday</v>
      </c>
      <c r="C30" s="6">
        <v>7</v>
      </c>
      <c r="D30" s="6">
        <v>8</v>
      </c>
      <c r="E30" s="6">
        <v>327</v>
      </c>
      <c r="F30" s="6">
        <v>1521</v>
      </c>
      <c r="G30" s="6">
        <v>572</v>
      </c>
      <c r="H30" s="6">
        <v>472</v>
      </c>
      <c r="I30" s="6">
        <v>477</v>
      </c>
      <c r="J30" s="6" t="s">
        <v>164</v>
      </c>
      <c r="K30" s="14" t="s">
        <v>110</v>
      </c>
      <c r="L30" s="6" t="s">
        <v>157</v>
      </c>
      <c r="M30" s="6">
        <v>19</v>
      </c>
      <c r="N30" s="6">
        <v>8.5</v>
      </c>
      <c r="O30" s="6">
        <v>2.0499999999999998</v>
      </c>
      <c r="P30" s="6">
        <v>187</v>
      </c>
      <c r="Q30" s="6">
        <v>155</v>
      </c>
      <c r="R30" s="6">
        <v>198</v>
      </c>
      <c r="S30" s="6">
        <v>540</v>
      </c>
      <c r="T30" s="6">
        <v>210</v>
      </c>
      <c r="U30" s="6">
        <v>38.89</v>
      </c>
      <c r="V30" s="6">
        <v>28</v>
      </c>
      <c r="W30" s="6">
        <v>52</v>
      </c>
      <c r="X30" s="6">
        <v>1.38</v>
      </c>
      <c r="Y30" s="6">
        <v>1.49</v>
      </c>
      <c r="Z30" s="7">
        <v>33</v>
      </c>
    </row>
    <row r="31" spans="1:26" x14ac:dyDescent="0.25">
      <c r="A31" s="5">
        <v>44438</v>
      </c>
      <c r="B31" s="5" t="str">
        <f t="shared" si="0"/>
        <v>Monday</v>
      </c>
      <c r="C31" s="6">
        <v>7</v>
      </c>
      <c r="D31" s="6">
        <v>7</v>
      </c>
      <c r="E31" s="6">
        <v>328</v>
      </c>
      <c r="F31" s="6">
        <v>1561</v>
      </c>
      <c r="G31" s="6">
        <v>526</v>
      </c>
      <c r="H31" s="6">
        <v>529</v>
      </c>
      <c r="I31" s="6">
        <v>506</v>
      </c>
      <c r="J31" s="6" t="s">
        <v>421</v>
      </c>
      <c r="K31" s="14" t="s">
        <v>422</v>
      </c>
      <c r="L31" s="6" t="s">
        <v>283</v>
      </c>
      <c r="M31" s="6">
        <v>31</v>
      </c>
      <c r="N31" s="6">
        <v>10.59</v>
      </c>
      <c r="O31" s="6">
        <v>1.5</v>
      </c>
      <c r="P31" s="6">
        <v>176</v>
      </c>
      <c r="Q31" s="6">
        <v>177</v>
      </c>
      <c r="R31" s="6">
        <v>203</v>
      </c>
      <c r="S31" s="6">
        <v>556</v>
      </c>
      <c r="T31" s="6">
        <v>327</v>
      </c>
      <c r="U31" s="6">
        <v>58.81</v>
      </c>
      <c r="V31" s="6">
        <v>34</v>
      </c>
      <c r="W31" s="6">
        <v>70</v>
      </c>
      <c r="X31" s="6">
        <v>1.37</v>
      </c>
      <c r="Y31" s="6">
        <v>1.27</v>
      </c>
      <c r="Z31" s="7">
        <v>25</v>
      </c>
    </row>
    <row r="32" spans="1:26" ht="16.5" thickBot="1" x14ac:dyDescent="0.3">
      <c r="A32" s="5">
        <v>44439</v>
      </c>
      <c r="B32" s="5" t="str">
        <f t="shared" si="0"/>
        <v>Tuesday</v>
      </c>
      <c r="C32" s="6">
        <v>7</v>
      </c>
      <c r="D32" s="6">
        <v>6</v>
      </c>
      <c r="E32" s="6">
        <v>342</v>
      </c>
      <c r="F32" s="6">
        <v>1668</v>
      </c>
      <c r="G32" s="6">
        <v>558</v>
      </c>
      <c r="H32" s="6">
        <v>563</v>
      </c>
      <c r="I32" s="6">
        <v>547</v>
      </c>
      <c r="J32" s="6" t="s">
        <v>423</v>
      </c>
      <c r="K32" s="6" t="s">
        <v>424</v>
      </c>
      <c r="L32" s="6" t="s">
        <v>253</v>
      </c>
      <c r="M32" s="6">
        <v>41</v>
      </c>
      <c r="N32" s="6" t="s">
        <v>425</v>
      </c>
      <c r="O32" s="6">
        <v>1.59</v>
      </c>
      <c r="P32" s="6">
        <v>169</v>
      </c>
      <c r="Q32" s="6">
        <v>169</v>
      </c>
      <c r="R32" s="6">
        <v>220</v>
      </c>
      <c r="S32" s="6">
        <v>558</v>
      </c>
      <c r="T32" s="6">
        <v>263</v>
      </c>
      <c r="U32" s="6">
        <v>47.13</v>
      </c>
      <c r="V32" s="6">
        <v>32</v>
      </c>
      <c r="W32" s="6">
        <v>98</v>
      </c>
      <c r="X32" s="6">
        <v>1.27</v>
      </c>
      <c r="Y32" s="6">
        <v>1.59</v>
      </c>
      <c r="Z32" s="7">
        <v>38</v>
      </c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1">SUM(C2:C32)/31</f>
        <v>6.903225806451613</v>
      </c>
      <c r="D37" s="11">
        <f t="shared" si="1"/>
        <v>7.112903225806452</v>
      </c>
      <c r="E37" s="11">
        <f t="shared" si="1"/>
        <v>333.74193548387098</v>
      </c>
      <c r="F37" s="11">
        <f t="shared" si="1"/>
        <v>1646.483870967742</v>
      </c>
      <c r="G37" s="11">
        <f t="shared" si="1"/>
        <v>607.19354838709683</v>
      </c>
      <c r="H37" s="11">
        <f t="shared" si="1"/>
        <v>522.67741935483866</v>
      </c>
      <c r="I37" s="11">
        <f t="shared" si="1"/>
        <v>513.9677419354839</v>
      </c>
      <c r="J37" s="11">
        <f t="shared" si="1"/>
        <v>0</v>
      </c>
      <c r="K37" s="11">
        <f t="shared" si="1"/>
        <v>0</v>
      </c>
      <c r="L37" s="11">
        <f t="shared" si="1"/>
        <v>0</v>
      </c>
      <c r="M37" s="11">
        <f t="shared" si="1"/>
        <v>40.354838709677416</v>
      </c>
      <c r="N37" s="11">
        <f>SUM(N2:N33)/31</f>
        <v>11.415483870967742</v>
      </c>
      <c r="O37" s="11">
        <f t="shared" ref="O37:V37" si="2">SUM(O2:O32)/31</f>
        <v>2.4212903225806452</v>
      </c>
      <c r="P37" s="11">
        <f t="shared" si="2"/>
        <v>176.74193548387098</v>
      </c>
      <c r="Q37" s="11">
        <f t="shared" si="2"/>
        <v>166.58064516129033</v>
      </c>
      <c r="R37" s="11">
        <f t="shared" si="2"/>
        <v>193.87096774193549</v>
      </c>
      <c r="S37" s="11">
        <f t="shared" si="2"/>
        <v>537.32258064516134</v>
      </c>
      <c r="T37" s="11">
        <f t="shared" si="2"/>
        <v>209.93548387096774</v>
      </c>
      <c r="U37" s="11">
        <f t="shared" si="2"/>
        <v>38.954838709677432</v>
      </c>
      <c r="V37" s="11">
        <f t="shared" si="2"/>
        <v>28.806451612903224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41" spans="1:26" x14ac:dyDescent="0.25">
      <c r="A41" s="30"/>
      <c r="B41" s="3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27"/>
    </row>
    <row r="42" spans="1:26" x14ac:dyDescent="0.25">
      <c r="A42" s="30"/>
      <c r="B42" s="3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27"/>
    </row>
    <row r="43" spans="1:26" x14ac:dyDescent="0.25">
      <c r="A43" s="30"/>
      <c r="B43" s="3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27"/>
    </row>
    <row r="44" spans="1:26" x14ac:dyDescent="0.25">
      <c r="A44" s="30"/>
      <c r="B44" s="3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27"/>
    </row>
    <row r="45" spans="1:26" x14ac:dyDescent="0.25">
      <c r="A45" s="30"/>
      <c r="B45" s="3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27"/>
    </row>
    <row r="46" spans="1:26" x14ac:dyDescent="0.25">
      <c r="A46" s="30"/>
      <c r="B46" s="3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27"/>
    </row>
    <row r="47" spans="1:26" x14ac:dyDescent="0.25">
      <c r="A47" s="30"/>
      <c r="B47" s="3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27"/>
    </row>
    <row r="48" spans="1:26" x14ac:dyDescent="0.25">
      <c r="A48" s="30"/>
      <c r="B48" s="3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27"/>
    </row>
    <row r="49" spans="1:26" x14ac:dyDescent="0.25">
      <c r="A49" s="30"/>
      <c r="B49" s="3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27"/>
    </row>
    <row r="50" spans="1:26" x14ac:dyDescent="0.25">
      <c r="A50" s="30"/>
      <c r="B50" s="3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27"/>
    </row>
    <row r="51" spans="1:26" x14ac:dyDescent="0.25">
      <c r="A51" s="30"/>
      <c r="B51" s="3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27"/>
    </row>
    <row r="52" spans="1:26" x14ac:dyDescent="0.25">
      <c r="A52" s="30"/>
      <c r="B52" s="3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27"/>
    </row>
    <row r="53" spans="1:26" x14ac:dyDescent="0.25">
      <c r="A53" s="29"/>
      <c r="B53" s="29"/>
      <c r="C53" s="25"/>
      <c r="D53" s="25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25"/>
      <c r="Q53" s="25"/>
      <c r="R53" s="25"/>
      <c r="S53" s="25"/>
      <c r="T53" s="25"/>
      <c r="U53" s="25"/>
      <c r="V53" s="25"/>
      <c r="W53" s="11"/>
      <c r="X53" s="11"/>
      <c r="Y53" s="11"/>
      <c r="Z53" s="27"/>
    </row>
    <row r="54" spans="1:26" x14ac:dyDescent="0.25">
      <c r="E54" s="11"/>
      <c r="F54" s="11"/>
      <c r="G54" s="11"/>
      <c r="H54" s="11"/>
      <c r="I54" s="11"/>
      <c r="J54" s="11"/>
      <c r="K54" s="11"/>
      <c r="L54" s="11"/>
      <c r="M54" s="28"/>
      <c r="N54" s="28"/>
      <c r="O54" s="28"/>
      <c r="W54" s="11"/>
      <c r="X54" s="11"/>
      <c r="Y54" s="11"/>
      <c r="Z54" s="27"/>
    </row>
    <row r="55" spans="1:26" x14ac:dyDescent="0.25">
      <c r="E55" s="11"/>
      <c r="F55" s="11"/>
      <c r="G55" s="11"/>
      <c r="H55" s="11"/>
      <c r="I55" s="11"/>
      <c r="J55" s="11"/>
      <c r="K55" s="11"/>
      <c r="L55" s="11"/>
      <c r="M55" s="28"/>
      <c r="N55" s="28"/>
      <c r="O55" s="28"/>
      <c r="W55" s="11"/>
      <c r="X55" s="11"/>
      <c r="Y55" s="11"/>
      <c r="Z55" s="27"/>
    </row>
    <row r="56" spans="1:26" x14ac:dyDescent="0.25">
      <c r="E56" s="11"/>
      <c r="F56" s="11"/>
      <c r="G56" s="11"/>
      <c r="H56" s="11"/>
      <c r="I56" s="11"/>
      <c r="J56" s="11"/>
      <c r="K56" s="11"/>
      <c r="L56" s="11"/>
      <c r="M56" s="28"/>
      <c r="N56" s="28"/>
      <c r="O56" s="28"/>
      <c r="W56" s="11"/>
      <c r="X56" s="11"/>
      <c r="Y56" s="11"/>
      <c r="Z56" s="27"/>
    </row>
    <row r="57" spans="1:26" x14ac:dyDescent="0.25">
      <c r="E57" s="11"/>
      <c r="F57" s="11"/>
      <c r="G57" s="11"/>
      <c r="H57" s="11"/>
      <c r="I57" s="11"/>
      <c r="J57" s="11"/>
      <c r="K57" s="11"/>
      <c r="L57" s="11"/>
      <c r="M57" s="28"/>
      <c r="N57" s="28"/>
      <c r="O57" s="28"/>
      <c r="W57" s="11"/>
      <c r="X57" s="11"/>
      <c r="Y57" s="11"/>
      <c r="Z57" s="27"/>
    </row>
    <row r="58" spans="1:26" x14ac:dyDescent="0.25">
      <c r="E58" s="11"/>
      <c r="F58" s="11"/>
      <c r="G58" s="11"/>
      <c r="H58" s="11"/>
      <c r="I58" s="11"/>
      <c r="J58" s="11"/>
      <c r="K58" s="11"/>
      <c r="L58" s="11"/>
      <c r="M58" s="28"/>
      <c r="N58" s="28"/>
      <c r="O58" s="28"/>
      <c r="W58" s="11"/>
      <c r="X58" s="11"/>
      <c r="Y58" s="11"/>
      <c r="Z58" s="27"/>
    </row>
    <row r="59" spans="1:26" x14ac:dyDescent="0.25">
      <c r="E59" s="11"/>
      <c r="F59" s="11"/>
      <c r="G59" s="11"/>
      <c r="H59" s="11"/>
      <c r="I59" s="11"/>
      <c r="J59" s="11"/>
      <c r="K59" s="11"/>
      <c r="L59" s="11"/>
      <c r="M59" s="28"/>
      <c r="N59" s="28"/>
      <c r="O59" s="28"/>
      <c r="W59" s="11"/>
      <c r="X59" s="11"/>
      <c r="Y59" s="11"/>
      <c r="Z59" s="27"/>
    </row>
    <row r="60" spans="1:26" x14ac:dyDescent="0.25">
      <c r="E60" s="25"/>
      <c r="F60" s="25"/>
      <c r="G60" s="25"/>
      <c r="H60" s="25"/>
      <c r="I60" s="25"/>
      <c r="J60" s="25"/>
      <c r="K60" s="25"/>
      <c r="L60" s="25"/>
      <c r="M60" s="26"/>
      <c r="N60" s="26"/>
      <c r="O60" s="26"/>
      <c r="W60" s="25"/>
      <c r="X60" s="25"/>
      <c r="Y60" s="25"/>
      <c r="Z60" s="24"/>
    </row>
    <row r="1048576" spans="7:26" s="23" customFormat="1" x14ac:dyDescent="0.25">
      <c r="G1048576" s="23">
        <f>AVERAGE(G2:G1048575)</f>
        <v>607.19354838709683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0BAF-DFD4-4B44-B2D0-F8F72534ADAA}">
  <sheetPr>
    <pageSetUpPr fitToPage="1"/>
  </sheetPr>
  <dimension ref="A1:Z1048575"/>
  <sheetViews>
    <sheetView tabSelected="1" topLeftCell="A4" zoomScale="70" zoomScaleNormal="70" workbookViewId="0">
      <selection activeCell="V26" sqref="V26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3.140625" style="23" customWidth="1"/>
    <col min="11" max="11" width="13.28515625" style="23" customWidth="1"/>
    <col min="12" max="12" width="9.85546875" style="23" customWidth="1"/>
    <col min="13" max="13" width="12.140625" style="23" customWidth="1"/>
    <col min="14" max="14" width="14.42578125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94.5" thickBot="1" x14ac:dyDescent="0.3">
      <c r="A1" s="58" t="s">
        <v>32</v>
      </c>
      <c r="B1" s="59" t="s">
        <v>0</v>
      </c>
      <c r="C1" s="60" t="s">
        <v>1</v>
      </c>
      <c r="D1" s="60" t="s">
        <v>2</v>
      </c>
      <c r="E1" s="61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  <c r="L1" s="60" t="s">
        <v>10</v>
      </c>
      <c r="M1" s="60" t="s">
        <v>11</v>
      </c>
      <c r="N1" s="60" t="s">
        <v>12</v>
      </c>
      <c r="O1" s="60" t="s">
        <v>13</v>
      </c>
      <c r="P1" s="60" t="s">
        <v>14</v>
      </c>
      <c r="Q1" s="60" t="s">
        <v>15</v>
      </c>
      <c r="R1" s="60" t="s">
        <v>16</v>
      </c>
      <c r="S1" s="60" t="s">
        <v>17</v>
      </c>
      <c r="T1" s="60" t="s">
        <v>18</v>
      </c>
      <c r="U1" s="60" t="s">
        <v>19</v>
      </c>
      <c r="V1" s="60" t="s">
        <v>20</v>
      </c>
      <c r="W1" s="60" t="s">
        <v>21</v>
      </c>
      <c r="X1" s="60" t="s">
        <v>22</v>
      </c>
      <c r="Y1" s="60" t="s">
        <v>23</v>
      </c>
      <c r="Z1" s="62" t="s">
        <v>24</v>
      </c>
    </row>
    <row r="2" spans="1:26" ht="18.75" x14ac:dyDescent="0.3">
      <c r="A2" s="72">
        <v>44440</v>
      </c>
      <c r="B2" s="63" t="str">
        <f>TEXT(A2,"dddd")</f>
        <v>Wednesday</v>
      </c>
      <c r="C2" s="34">
        <v>8</v>
      </c>
      <c r="D2" s="34">
        <v>8</v>
      </c>
      <c r="E2" s="34">
        <v>348</v>
      </c>
      <c r="F2" s="65">
        <v>1655</v>
      </c>
      <c r="G2" s="34">
        <v>606</v>
      </c>
      <c r="H2" s="34">
        <v>528</v>
      </c>
      <c r="I2" s="34">
        <v>521</v>
      </c>
      <c r="J2" s="34" t="s">
        <v>264</v>
      </c>
      <c r="K2" s="34" t="s">
        <v>120</v>
      </c>
      <c r="L2" s="34" t="s">
        <v>201</v>
      </c>
      <c r="M2" s="34">
        <v>28</v>
      </c>
      <c r="N2" s="65">
        <v>8.07</v>
      </c>
      <c r="O2" s="34">
        <v>1.44</v>
      </c>
      <c r="P2" s="34">
        <v>196</v>
      </c>
      <c r="Q2" s="34">
        <v>160</v>
      </c>
      <c r="R2" s="34">
        <v>189</v>
      </c>
      <c r="S2" s="34">
        <v>545</v>
      </c>
      <c r="T2" s="34">
        <v>185</v>
      </c>
      <c r="U2" s="34">
        <v>33.94</v>
      </c>
      <c r="V2" s="34">
        <v>27</v>
      </c>
      <c r="W2" s="65">
        <v>75</v>
      </c>
      <c r="X2" s="65">
        <v>1.29</v>
      </c>
      <c r="Y2" s="65">
        <v>1.01</v>
      </c>
      <c r="Z2" s="69">
        <v>21</v>
      </c>
    </row>
    <row r="3" spans="1:26" ht="18.75" x14ac:dyDescent="0.3">
      <c r="A3" s="73">
        <f>A2+1</f>
        <v>44441</v>
      </c>
      <c r="B3" s="64" t="str">
        <f t="shared" ref="B3:B31" si="0">TEXT(A3,"dddd")</f>
        <v>Thursday</v>
      </c>
      <c r="C3" s="6">
        <v>7</v>
      </c>
      <c r="D3" s="6">
        <v>8</v>
      </c>
      <c r="E3" s="6">
        <v>350</v>
      </c>
      <c r="F3" s="66">
        <v>1615</v>
      </c>
      <c r="G3" s="6">
        <v>599</v>
      </c>
      <c r="H3" s="6">
        <v>491</v>
      </c>
      <c r="I3" s="6">
        <v>511</v>
      </c>
      <c r="J3" s="6" t="s">
        <v>426</v>
      </c>
      <c r="K3" s="6" t="s">
        <v>312</v>
      </c>
      <c r="L3" s="6" t="s">
        <v>115</v>
      </c>
      <c r="M3" s="6">
        <v>24</v>
      </c>
      <c r="N3" s="66">
        <v>9.31</v>
      </c>
      <c r="O3" s="6">
        <v>2.16</v>
      </c>
      <c r="P3" s="6">
        <v>168</v>
      </c>
      <c r="Q3" s="6">
        <v>156</v>
      </c>
      <c r="R3" s="6">
        <v>191</v>
      </c>
      <c r="S3" s="6">
        <v>515</v>
      </c>
      <c r="T3" s="6">
        <v>107</v>
      </c>
      <c r="U3" s="6">
        <v>20.78</v>
      </c>
      <c r="V3" s="6">
        <v>24</v>
      </c>
      <c r="W3" s="66">
        <v>75</v>
      </c>
      <c r="X3" s="66">
        <v>1.28</v>
      </c>
      <c r="Y3" s="66">
        <v>1.07</v>
      </c>
      <c r="Z3" s="70">
        <v>24</v>
      </c>
    </row>
    <row r="4" spans="1:26" ht="18.75" x14ac:dyDescent="0.3">
      <c r="A4" s="73">
        <f t="shared" ref="A4:A31" si="1">A3+1</f>
        <v>44442</v>
      </c>
      <c r="B4" s="64" t="str">
        <f t="shared" si="0"/>
        <v>Friday</v>
      </c>
      <c r="C4" s="6">
        <v>7</v>
      </c>
      <c r="D4" s="6">
        <v>7</v>
      </c>
      <c r="E4" s="6">
        <v>347</v>
      </c>
      <c r="F4" s="66">
        <v>1546</v>
      </c>
      <c r="G4" s="6">
        <v>571</v>
      </c>
      <c r="H4" s="6">
        <v>462</v>
      </c>
      <c r="I4" s="6">
        <v>513</v>
      </c>
      <c r="J4" s="6" t="s">
        <v>123</v>
      </c>
      <c r="K4" s="8" t="s">
        <v>390</v>
      </c>
      <c r="L4" s="6" t="s">
        <v>125</v>
      </c>
      <c r="M4" s="6">
        <v>35</v>
      </c>
      <c r="N4" s="66">
        <v>9.42</v>
      </c>
      <c r="O4" s="6">
        <v>2.2400000000000002</v>
      </c>
      <c r="P4" s="6">
        <v>173</v>
      </c>
      <c r="Q4" s="6">
        <v>158</v>
      </c>
      <c r="R4" s="6">
        <v>205</v>
      </c>
      <c r="S4" s="6">
        <v>536</v>
      </c>
      <c r="T4" s="6">
        <v>161</v>
      </c>
      <c r="U4" s="6">
        <v>30.04</v>
      </c>
      <c r="V4" s="6">
        <v>25</v>
      </c>
      <c r="W4" s="66">
        <v>66</v>
      </c>
      <c r="X4" s="66">
        <v>1.33</v>
      </c>
      <c r="Y4" s="66">
        <v>1.25</v>
      </c>
      <c r="Z4" s="70">
        <v>21</v>
      </c>
    </row>
    <row r="5" spans="1:26" ht="18.75" x14ac:dyDescent="0.3">
      <c r="A5" s="73">
        <f t="shared" si="1"/>
        <v>44443</v>
      </c>
      <c r="B5" s="64" t="str">
        <f t="shared" si="0"/>
        <v>Saturday</v>
      </c>
      <c r="C5" s="6">
        <v>7</v>
      </c>
      <c r="D5" s="6">
        <v>7</v>
      </c>
      <c r="E5" s="6">
        <v>332</v>
      </c>
      <c r="F5" s="66">
        <v>1555</v>
      </c>
      <c r="G5" s="6">
        <v>552</v>
      </c>
      <c r="H5" s="6">
        <v>515</v>
      </c>
      <c r="I5" s="6">
        <v>488</v>
      </c>
      <c r="J5" s="6" t="s">
        <v>80</v>
      </c>
      <c r="K5" s="6" t="s">
        <v>427</v>
      </c>
      <c r="L5" s="6" t="s">
        <v>290</v>
      </c>
      <c r="M5" s="6">
        <v>30</v>
      </c>
      <c r="N5" s="66" t="s">
        <v>428</v>
      </c>
      <c r="O5" s="6">
        <v>3.05</v>
      </c>
      <c r="P5" s="6">
        <v>180</v>
      </c>
      <c r="Q5" s="6">
        <v>160</v>
      </c>
      <c r="R5" s="6">
        <v>203</v>
      </c>
      <c r="S5" s="6">
        <v>543</v>
      </c>
      <c r="T5" s="6">
        <v>228</v>
      </c>
      <c r="U5" s="6">
        <v>41.99</v>
      </c>
      <c r="V5" s="6">
        <v>29</v>
      </c>
      <c r="W5" s="66">
        <v>63</v>
      </c>
      <c r="X5" s="66">
        <v>1.34</v>
      </c>
      <c r="Y5" s="66">
        <v>1.58</v>
      </c>
      <c r="Z5" s="70">
        <v>38</v>
      </c>
    </row>
    <row r="6" spans="1:26" ht="18.75" x14ac:dyDescent="0.3">
      <c r="A6" s="73">
        <f t="shared" si="1"/>
        <v>44444</v>
      </c>
      <c r="B6" s="64" t="str">
        <f t="shared" si="0"/>
        <v>Sunday</v>
      </c>
      <c r="C6" s="6">
        <v>7</v>
      </c>
      <c r="D6" s="6">
        <v>7</v>
      </c>
      <c r="E6" s="6">
        <v>334</v>
      </c>
      <c r="F6" s="66">
        <v>1464</v>
      </c>
      <c r="G6" s="6">
        <v>533</v>
      </c>
      <c r="H6" s="6">
        <v>481</v>
      </c>
      <c r="I6" s="6">
        <v>450</v>
      </c>
      <c r="J6" s="6" t="s">
        <v>429</v>
      </c>
      <c r="K6" s="6" t="s">
        <v>430</v>
      </c>
      <c r="L6" s="6" t="s">
        <v>431</v>
      </c>
      <c r="M6" s="6">
        <v>24</v>
      </c>
      <c r="N6" s="66" t="s">
        <v>432</v>
      </c>
      <c r="O6" s="6">
        <v>2.19</v>
      </c>
      <c r="P6" s="6">
        <v>182</v>
      </c>
      <c r="Q6" s="6">
        <v>168</v>
      </c>
      <c r="R6" s="6">
        <v>178</v>
      </c>
      <c r="S6" s="6">
        <v>528</v>
      </c>
      <c r="T6" s="6">
        <v>100</v>
      </c>
      <c r="U6" s="6">
        <v>18.940000000000001</v>
      </c>
      <c r="V6" s="6">
        <v>22</v>
      </c>
      <c r="W6" s="66">
        <v>64</v>
      </c>
      <c r="X6" s="66">
        <v>1.32</v>
      </c>
      <c r="Y6" s="66">
        <v>1.48</v>
      </c>
      <c r="Z6" s="70">
        <v>32</v>
      </c>
    </row>
    <row r="7" spans="1:26" ht="18.75" x14ac:dyDescent="0.3">
      <c r="A7" s="73">
        <f t="shared" si="1"/>
        <v>44445</v>
      </c>
      <c r="B7" s="64" t="str">
        <f t="shared" si="0"/>
        <v>Monday</v>
      </c>
      <c r="C7" s="6">
        <v>8</v>
      </c>
      <c r="D7" s="6">
        <v>8</v>
      </c>
      <c r="E7" s="6">
        <v>318</v>
      </c>
      <c r="F7" s="66">
        <v>1509</v>
      </c>
      <c r="G7" s="6">
        <v>568</v>
      </c>
      <c r="H7" s="6">
        <v>476</v>
      </c>
      <c r="I7" s="6">
        <v>465</v>
      </c>
      <c r="J7" s="6" t="s">
        <v>411</v>
      </c>
      <c r="K7" s="8" t="s">
        <v>433</v>
      </c>
      <c r="L7" s="6" t="s">
        <v>434</v>
      </c>
      <c r="M7" s="6">
        <v>6</v>
      </c>
      <c r="N7" s="66">
        <v>1.38</v>
      </c>
      <c r="O7" s="6">
        <v>0.36</v>
      </c>
      <c r="P7" s="6">
        <v>167</v>
      </c>
      <c r="Q7" s="6">
        <v>185</v>
      </c>
      <c r="R7" s="6">
        <v>196</v>
      </c>
      <c r="S7" s="6">
        <v>548</v>
      </c>
      <c r="T7" s="6">
        <v>112</v>
      </c>
      <c r="U7" s="6">
        <v>20.440000000000001</v>
      </c>
      <c r="V7" s="6">
        <v>23</v>
      </c>
      <c r="W7" s="66">
        <v>100</v>
      </c>
      <c r="X7" s="66">
        <v>1.29</v>
      </c>
      <c r="Y7" s="66">
        <v>0.1</v>
      </c>
      <c r="Z7" s="70">
        <v>6</v>
      </c>
    </row>
    <row r="8" spans="1:26" ht="18.75" x14ac:dyDescent="0.3">
      <c r="A8" s="73">
        <f t="shared" si="1"/>
        <v>44446</v>
      </c>
      <c r="B8" s="64" t="str">
        <f t="shared" si="0"/>
        <v>Tuesday</v>
      </c>
      <c r="C8" s="6">
        <v>7</v>
      </c>
      <c r="D8" s="6">
        <v>4.5</v>
      </c>
      <c r="E8" s="6">
        <v>333</v>
      </c>
      <c r="F8" s="66">
        <v>1492</v>
      </c>
      <c r="G8" s="6">
        <v>513</v>
      </c>
      <c r="H8" s="6">
        <v>461</v>
      </c>
      <c r="I8" s="6">
        <v>518</v>
      </c>
      <c r="J8" s="9" t="s">
        <v>233</v>
      </c>
      <c r="K8" s="9" t="s">
        <v>435</v>
      </c>
      <c r="L8" s="6" t="s">
        <v>436</v>
      </c>
      <c r="M8" s="6">
        <v>88</v>
      </c>
      <c r="N8" s="66">
        <v>19.190000000000001</v>
      </c>
      <c r="O8" s="6">
        <v>5.21</v>
      </c>
      <c r="P8" s="6">
        <v>156</v>
      </c>
      <c r="Q8" s="6">
        <v>169</v>
      </c>
      <c r="R8" s="6">
        <v>194</v>
      </c>
      <c r="S8" s="6">
        <v>519</v>
      </c>
      <c r="T8" s="6">
        <v>132</v>
      </c>
      <c r="U8" s="6">
        <v>24.43</v>
      </c>
      <c r="V8" s="6">
        <v>25</v>
      </c>
      <c r="W8" s="66">
        <v>43</v>
      </c>
      <c r="X8" s="66">
        <v>1.38</v>
      </c>
      <c r="Y8" s="66">
        <v>4.55</v>
      </c>
      <c r="Z8" s="70">
        <v>31</v>
      </c>
    </row>
    <row r="9" spans="1:26" ht="18.75" x14ac:dyDescent="0.3">
      <c r="A9" s="73">
        <f t="shared" si="1"/>
        <v>44447</v>
      </c>
      <c r="B9" s="64" t="str">
        <f t="shared" si="0"/>
        <v>Wednesday</v>
      </c>
      <c r="C9" s="6">
        <v>6</v>
      </c>
      <c r="D9" s="6">
        <v>6</v>
      </c>
      <c r="E9" s="6">
        <v>332</v>
      </c>
      <c r="F9" s="66">
        <v>1722</v>
      </c>
      <c r="G9" s="6">
        <v>644</v>
      </c>
      <c r="H9" s="6">
        <v>531</v>
      </c>
      <c r="I9" s="6">
        <v>547</v>
      </c>
      <c r="J9" s="9" t="s">
        <v>170</v>
      </c>
      <c r="K9" s="9" t="s">
        <v>385</v>
      </c>
      <c r="L9" s="8" t="s">
        <v>167</v>
      </c>
      <c r="M9" s="6">
        <v>64</v>
      </c>
      <c r="N9" s="66">
        <v>17.07</v>
      </c>
      <c r="O9" s="6">
        <v>4.05</v>
      </c>
      <c r="P9" s="6">
        <v>162</v>
      </c>
      <c r="Q9" s="6">
        <v>189</v>
      </c>
      <c r="R9" s="6">
        <v>198</v>
      </c>
      <c r="S9" s="6">
        <v>549</v>
      </c>
      <c r="T9" s="6">
        <v>207</v>
      </c>
      <c r="U9" s="6">
        <v>37.700000000000003</v>
      </c>
      <c r="V9" s="6">
        <v>29</v>
      </c>
      <c r="W9" s="66">
        <v>50</v>
      </c>
      <c r="X9" s="66">
        <v>1.25</v>
      </c>
      <c r="Y9" s="66">
        <v>3.25</v>
      </c>
      <c r="Z9" s="70">
        <v>33</v>
      </c>
    </row>
    <row r="10" spans="1:26" ht="18.75" x14ac:dyDescent="0.3">
      <c r="A10" s="73">
        <f t="shared" si="1"/>
        <v>44448</v>
      </c>
      <c r="B10" s="64" t="str">
        <f t="shared" si="0"/>
        <v>Thursday</v>
      </c>
      <c r="C10" s="6">
        <v>6</v>
      </c>
      <c r="D10" s="6">
        <v>7</v>
      </c>
      <c r="E10" s="6">
        <v>354</v>
      </c>
      <c r="F10" s="66">
        <v>1706</v>
      </c>
      <c r="G10" s="6">
        <v>666</v>
      </c>
      <c r="H10" s="6">
        <v>490</v>
      </c>
      <c r="I10" s="6">
        <v>550</v>
      </c>
      <c r="J10" s="9" t="s">
        <v>95</v>
      </c>
      <c r="K10" s="9" t="s">
        <v>385</v>
      </c>
      <c r="L10" s="6" t="s">
        <v>437</v>
      </c>
      <c r="M10" s="6">
        <v>46</v>
      </c>
      <c r="N10" s="66">
        <v>11.19</v>
      </c>
      <c r="O10" s="6">
        <v>3.2</v>
      </c>
      <c r="P10" s="6">
        <v>209</v>
      </c>
      <c r="Q10" s="6">
        <v>157</v>
      </c>
      <c r="R10" s="6">
        <v>177</v>
      </c>
      <c r="S10" s="6">
        <v>543</v>
      </c>
      <c r="T10" s="6">
        <v>169</v>
      </c>
      <c r="U10" s="6">
        <v>31.12</v>
      </c>
      <c r="V10" s="6">
        <v>26</v>
      </c>
      <c r="W10" s="66">
        <v>47</v>
      </c>
      <c r="X10" s="66">
        <v>1.29</v>
      </c>
      <c r="Y10" s="66">
        <v>3.2</v>
      </c>
      <c r="Z10" s="70">
        <v>32</v>
      </c>
    </row>
    <row r="11" spans="1:26" ht="18.75" x14ac:dyDescent="0.3">
      <c r="A11" s="73">
        <f t="shared" si="1"/>
        <v>44449</v>
      </c>
      <c r="B11" s="64" t="str">
        <f t="shared" si="0"/>
        <v>Friday</v>
      </c>
      <c r="C11" s="6">
        <v>7</v>
      </c>
      <c r="D11" s="6">
        <v>8</v>
      </c>
      <c r="E11" s="6">
        <v>356</v>
      </c>
      <c r="F11" s="66">
        <v>1684</v>
      </c>
      <c r="G11" s="6">
        <v>598</v>
      </c>
      <c r="H11" s="6">
        <v>573</v>
      </c>
      <c r="I11" s="6">
        <v>513</v>
      </c>
      <c r="J11" s="9" t="s">
        <v>438</v>
      </c>
      <c r="K11" s="9" t="s">
        <v>327</v>
      </c>
      <c r="L11" s="6" t="s">
        <v>257</v>
      </c>
      <c r="M11" s="6">
        <v>40</v>
      </c>
      <c r="N11" s="66">
        <v>10.39</v>
      </c>
      <c r="O11" s="6">
        <v>2.0099999999999998</v>
      </c>
      <c r="P11" s="6">
        <v>183</v>
      </c>
      <c r="Q11" s="6">
        <v>169</v>
      </c>
      <c r="R11" s="6">
        <v>191</v>
      </c>
      <c r="S11" s="6">
        <v>543</v>
      </c>
      <c r="T11" s="6">
        <v>93</v>
      </c>
      <c r="U11" s="6">
        <v>17.13</v>
      </c>
      <c r="V11" s="6">
        <v>22</v>
      </c>
      <c r="W11" s="66">
        <v>63.5</v>
      </c>
      <c r="X11" s="66">
        <v>1.32</v>
      </c>
      <c r="Y11" s="66">
        <v>2.0099999999999998</v>
      </c>
      <c r="Z11" s="70">
        <v>41</v>
      </c>
    </row>
    <row r="12" spans="1:26" ht="18.75" x14ac:dyDescent="0.3">
      <c r="A12" s="73">
        <f t="shared" si="1"/>
        <v>44450</v>
      </c>
      <c r="B12" s="64" t="str">
        <f t="shared" si="0"/>
        <v>Saturday</v>
      </c>
      <c r="C12" s="6">
        <v>7</v>
      </c>
      <c r="D12" s="6">
        <v>8</v>
      </c>
      <c r="E12" s="6">
        <v>354</v>
      </c>
      <c r="F12" s="66">
        <v>1662</v>
      </c>
      <c r="G12" s="6">
        <v>640</v>
      </c>
      <c r="H12" s="6">
        <v>497</v>
      </c>
      <c r="I12" s="6">
        <v>525</v>
      </c>
      <c r="J12" s="9" t="s">
        <v>103</v>
      </c>
      <c r="K12" s="6" t="s">
        <v>296</v>
      </c>
      <c r="L12" s="6" t="s">
        <v>248</v>
      </c>
      <c r="M12" s="6">
        <v>54</v>
      </c>
      <c r="N12" s="66">
        <v>11.15</v>
      </c>
      <c r="O12" s="6">
        <v>2.4500000000000002</v>
      </c>
      <c r="P12" s="6">
        <v>174</v>
      </c>
      <c r="Q12" s="6">
        <v>185</v>
      </c>
      <c r="R12" s="6">
        <v>212</v>
      </c>
      <c r="S12" s="6">
        <v>571</v>
      </c>
      <c r="T12" s="6">
        <v>241</v>
      </c>
      <c r="U12" s="6">
        <v>42.21</v>
      </c>
      <c r="V12" s="6">
        <v>29</v>
      </c>
      <c r="W12" s="66">
        <v>79</v>
      </c>
      <c r="X12" s="66">
        <v>1.33</v>
      </c>
      <c r="Y12" s="66">
        <v>1.21</v>
      </c>
      <c r="Z12" s="70">
        <v>18</v>
      </c>
    </row>
    <row r="13" spans="1:26" ht="18.75" x14ac:dyDescent="0.3">
      <c r="A13" s="73">
        <f t="shared" si="1"/>
        <v>44451</v>
      </c>
      <c r="B13" s="64" t="str">
        <f t="shared" si="0"/>
        <v>Sunday</v>
      </c>
      <c r="C13" s="6">
        <v>5</v>
      </c>
      <c r="D13" s="6">
        <v>8</v>
      </c>
      <c r="E13" s="6">
        <v>331</v>
      </c>
      <c r="F13" s="66">
        <v>1592</v>
      </c>
      <c r="G13" s="6">
        <v>599</v>
      </c>
      <c r="H13" s="6">
        <v>484</v>
      </c>
      <c r="I13" s="6">
        <v>509</v>
      </c>
      <c r="J13" s="9" t="s">
        <v>106</v>
      </c>
      <c r="K13" s="6" t="s">
        <v>200</v>
      </c>
      <c r="L13" s="6" t="s">
        <v>451</v>
      </c>
      <c r="M13" s="6">
        <v>38</v>
      </c>
      <c r="N13" s="66">
        <v>8.2200000000000006</v>
      </c>
      <c r="O13" s="6">
        <v>1.52</v>
      </c>
      <c r="P13" s="6">
        <v>177</v>
      </c>
      <c r="Q13" s="6">
        <v>155</v>
      </c>
      <c r="R13" s="6">
        <v>186</v>
      </c>
      <c r="S13" s="6">
        <v>518</v>
      </c>
      <c r="T13" s="6">
        <v>123</v>
      </c>
      <c r="U13" s="6">
        <v>23.75</v>
      </c>
      <c r="V13" s="6">
        <v>24</v>
      </c>
      <c r="W13" s="66">
        <v>59</v>
      </c>
      <c r="X13" s="66">
        <v>1.35</v>
      </c>
      <c r="Y13" s="66">
        <v>1.49</v>
      </c>
      <c r="Z13" s="70">
        <v>37</v>
      </c>
    </row>
    <row r="14" spans="1:26" ht="18.75" x14ac:dyDescent="0.3">
      <c r="A14" s="73">
        <f t="shared" si="1"/>
        <v>44452</v>
      </c>
      <c r="B14" s="64" t="str">
        <f t="shared" si="0"/>
        <v>Monday</v>
      </c>
      <c r="C14" s="6">
        <v>7</v>
      </c>
      <c r="D14" s="6">
        <v>5</v>
      </c>
      <c r="E14" s="6">
        <v>330</v>
      </c>
      <c r="F14" s="66">
        <v>1599</v>
      </c>
      <c r="G14" s="6">
        <v>588</v>
      </c>
      <c r="H14" s="6">
        <v>525</v>
      </c>
      <c r="I14" s="6">
        <v>486</v>
      </c>
      <c r="J14" s="9" t="s">
        <v>109</v>
      </c>
      <c r="K14" s="10" t="s">
        <v>256</v>
      </c>
      <c r="L14" s="6" t="s">
        <v>365</v>
      </c>
      <c r="M14" s="6">
        <v>66</v>
      </c>
      <c r="N14" s="66">
        <v>16.16</v>
      </c>
      <c r="O14" s="6">
        <v>4.09</v>
      </c>
      <c r="P14" s="6">
        <v>166</v>
      </c>
      <c r="Q14" s="6">
        <v>163</v>
      </c>
      <c r="R14" s="6">
        <v>192</v>
      </c>
      <c r="S14" s="6">
        <v>521</v>
      </c>
      <c r="T14" s="6">
        <v>183</v>
      </c>
      <c r="U14" s="6">
        <v>35.119999999999997</v>
      </c>
      <c r="V14" s="6">
        <v>28</v>
      </c>
      <c r="W14" s="66">
        <v>47</v>
      </c>
      <c r="X14" s="66">
        <v>1.35</v>
      </c>
      <c r="Y14" s="66">
        <v>4</v>
      </c>
      <c r="Z14" s="70">
        <v>51</v>
      </c>
    </row>
    <row r="15" spans="1:26" ht="18.75" x14ac:dyDescent="0.3">
      <c r="A15" s="73">
        <f t="shared" si="1"/>
        <v>44453</v>
      </c>
      <c r="B15" s="64" t="str">
        <f t="shared" si="0"/>
        <v>Tuesday</v>
      </c>
      <c r="C15" s="6">
        <v>6</v>
      </c>
      <c r="D15" s="6">
        <v>6.5</v>
      </c>
      <c r="E15" s="6">
        <v>344</v>
      </c>
      <c r="F15" s="66">
        <v>1675</v>
      </c>
      <c r="G15" s="6">
        <v>623</v>
      </c>
      <c r="H15" s="6">
        <v>538</v>
      </c>
      <c r="I15" s="6">
        <v>514</v>
      </c>
      <c r="J15" s="9" t="s">
        <v>348</v>
      </c>
      <c r="K15" s="8" t="s">
        <v>452</v>
      </c>
      <c r="L15" s="6" t="s">
        <v>453</v>
      </c>
      <c r="M15" s="11">
        <v>63</v>
      </c>
      <c r="N15" s="66">
        <v>17</v>
      </c>
      <c r="O15" s="6">
        <v>2.5499999999999998</v>
      </c>
      <c r="P15" s="6">
        <v>161</v>
      </c>
      <c r="Q15" s="6">
        <v>179</v>
      </c>
      <c r="R15" s="6">
        <v>185</v>
      </c>
      <c r="S15" s="6">
        <v>525</v>
      </c>
      <c r="T15" s="12">
        <v>128</v>
      </c>
      <c r="U15" s="6">
        <v>24.38</v>
      </c>
      <c r="V15" s="6">
        <v>24</v>
      </c>
      <c r="W15" s="66">
        <v>59</v>
      </c>
      <c r="X15" s="66">
        <v>1.28</v>
      </c>
      <c r="Y15" s="68">
        <v>2.37</v>
      </c>
      <c r="Z15" s="70">
        <v>43</v>
      </c>
    </row>
    <row r="16" spans="1:26" ht="18.75" x14ac:dyDescent="0.3">
      <c r="A16" s="73">
        <f t="shared" si="1"/>
        <v>44454</v>
      </c>
      <c r="B16" s="64" t="str">
        <f t="shared" si="0"/>
        <v>Wednesday</v>
      </c>
      <c r="C16" s="6">
        <v>7</v>
      </c>
      <c r="D16" s="6">
        <v>5</v>
      </c>
      <c r="E16" s="6">
        <v>337</v>
      </c>
      <c r="F16" s="66">
        <v>1665</v>
      </c>
      <c r="G16" s="6">
        <v>626</v>
      </c>
      <c r="H16" s="6">
        <v>501</v>
      </c>
      <c r="I16" s="6">
        <v>538</v>
      </c>
      <c r="J16" s="6" t="s">
        <v>454</v>
      </c>
      <c r="K16" s="10" t="s">
        <v>455</v>
      </c>
      <c r="L16" s="9" t="s">
        <v>250</v>
      </c>
      <c r="M16" s="6">
        <v>36</v>
      </c>
      <c r="N16" s="66">
        <v>9.08</v>
      </c>
      <c r="O16" s="6">
        <v>2.1</v>
      </c>
      <c r="P16" s="6">
        <v>192</v>
      </c>
      <c r="Q16" s="6">
        <v>162</v>
      </c>
      <c r="R16" s="6">
        <v>193</v>
      </c>
      <c r="S16" s="6">
        <v>547</v>
      </c>
      <c r="T16" s="6">
        <v>240</v>
      </c>
      <c r="U16" s="6">
        <v>43.88</v>
      </c>
      <c r="V16" s="6">
        <v>30</v>
      </c>
      <c r="W16" s="66">
        <v>67</v>
      </c>
      <c r="X16" s="66">
        <v>1.25</v>
      </c>
      <c r="Y16" s="66">
        <v>1.41</v>
      </c>
      <c r="Z16" s="70">
        <v>24</v>
      </c>
    </row>
    <row r="17" spans="1:26" ht="18.75" x14ac:dyDescent="0.3">
      <c r="A17" s="73">
        <f t="shared" si="1"/>
        <v>44455</v>
      </c>
      <c r="B17" s="64" t="str">
        <f t="shared" si="0"/>
        <v>Thursday</v>
      </c>
      <c r="C17" s="6">
        <v>7</v>
      </c>
      <c r="D17" s="6">
        <v>7</v>
      </c>
      <c r="E17" s="6">
        <v>348</v>
      </c>
      <c r="F17" s="66">
        <v>1676</v>
      </c>
      <c r="G17" s="6">
        <v>623</v>
      </c>
      <c r="H17" s="6">
        <v>459</v>
      </c>
      <c r="I17" s="6">
        <v>635</v>
      </c>
      <c r="J17" s="6" t="s">
        <v>457</v>
      </c>
      <c r="K17" s="14" t="s">
        <v>458</v>
      </c>
      <c r="L17" s="6" t="s">
        <v>456</v>
      </c>
      <c r="M17" s="6">
        <v>52</v>
      </c>
      <c r="N17" s="66">
        <v>14.22</v>
      </c>
      <c r="O17" s="6">
        <v>3.18</v>
      </c>
      <c r="P17" s="6">
        <v>182</v>
      </c>
      <c r="Q17" s="6">
        <v>178</v>
      </c>
      <c r="R17" s="6">
        <v>195</v>
      </c>
      <c r="S17" s="6">
        <v>555</v>
      </c>
      <c r="T17" s="6">
        <v>97</v>
      </c>
      <c r="U17" s="6">
        <v>18.100000000000001</v>
      </c>
      <c r="V17" s="6">
        <v>23</v>
      </c>
      <c r="W17" s="66">
        <v>73</v>
      </c>
      <c r="X17" s="66">
        <v>1.26</v>
      </c>
      <c r="Y17" s="66">
        <v>1.28</v>
      </c>
      <c r="Z17" s="70">
        <v>23</v>
      </c>
    </row>
    <row r="18" spans="1:26" ht="18.75" x14ac:dyDescent="0.3">
      <c r="A18" s="73">
        <f t="shared" si="1"/>
        <v>44456</v>
      </c>
      <c r="B18" s="64" t="str">
        <f t="shared" si="0"/>
        <v>Friday</v>
      </c>
      <c r="C18" s="6">
        <v>6</v>
      </c>
      <c r="D18" s="6">
        <v>7</v>
      </c>
      <c r="E18" s="6">
        <v>344</v>
      </c>
      <c r="F18" s="66">
        <v>1719</v>
      </c>
      <c r="G18" s="6">
        <v>586</v>
      </c>
      <c r="H18" s="6">
        <v>575</v>
      </c>
      <c r="I18" s="6">
        <v>558</v>
      </c>
      <c r="J18" s="9" t="s">
        <v>459</v>
      </c>
      <c r="K18" s="8" t="s">
        <v>460</v>
      </c>
      <c r="L18" s="9" t="s">
        <v>461</v>
      </c>
      <c r="M18" s="6">
        <v>45</v>
      </c>
      <c r="N18" s="66" t="s">
        <v>462</v>
      </c>
      <c r="O18" s="6">
        <v>2.17</v>
      </c>
      <c r="P18" s="6">
        <v>172</v>
      </c>
      <c r="Q18" s="6">
        <v>194</v>
      </c>
      <c r="R18" s="6">
        <v>211</v>
      </c>
      <c r="S18" s="6">
        <v>577</v>
      </c>
      <c r="T18" s="6">
        <v>214</v>
      </c>
      <c r="U18" s="6">
        <v>37.090000000000003</v>
      </c>
      <c r="V18" s="6">
        <v>28</v>
      </c>
      <c r="W18" s="66">
        <v>75</v>
      </c>
      <c r="X18" s="66">
        <v>1.24</v>
      </c>
      <c r="Y18" s="66">
        <v>1.1000000000000001</v>
      </c>
      <c r="Z18" s="70">
        <v>29</v>
      </c>
    </row>
    <row r="19" spans="1:26" ht="18.75" x14ac:dyDescent="0.3">
      <c r="A19" s="73">
        <f t="shared" si="1"/>
        <v>44457</v>
      </c>
      <c r="B19" s="64" t="str">
        <f t="shared" si="0"/>
        <v>Saturday</v>
      </c>
      <c r="C19" s="6">
        <v>7</v>
      </c>
      <c r="D19" s="6">
        <v>7</v>
      </c>
      <c r="E19" s="6">
        <v>342</v>
      </c>
      <c r="F19" s="66">
        <v>1597</v>
      </c>
      <c r="G19" s="6">
        <v>628</v>
      </c>
      <c r="H19" s="6">
        <v>463</v>
      </c>
      <c r="I19" s="6">
        <v>506</v>
      </c>
      <c r="J19" s="9" t="s">
        <v>463</v>
      </c>
      <c r="K19" s="10" t="s">
        <v>464</v>
      </c>
      <c r="L19" s="9" t="s">
        <v>465</v>
      </c>
      <c r="M19" s="6">
        <v>59</v>
      </c>
      <c r="N19" s="66" t="s">
        <v>466</v>
      </c>
      <c r="O19" s="6">
        <v>5.55</v>
      </c>
      <c r="P19" s="6">
        <v>202</v>
      </c>
      <c r="Q19" s="6">
        <v>149</v>
      </c>
      <c r="R19" s="6">
        <v>199</v>
      </c>
      <c r="S19" s="6">
        <v>550</v>
      </c>
      <c r="T19" s="6">
        <v>111</v>
      </c>
      <c r="U19" s="6">
        <v>20.18</v>
      </c>
      <c r="V19" s="6">
        <v>23</v>
      </c>
      <c r="W19" s="66">
        <v>43</v>
      </c>
      <c r="X19" s="66">
        <v>1.36</v>
      </c>
      <c r="Y19" s="66">
        <v>5.08</v>
      </c>
      <c r="Z19" s="70">
        <v>79</v>
      </c>
    </row>
    <row r="20" spans="1:26" ht="18.75" x14ac:dyDescent="0.3">
      <c r="A20" s="73">
        <f t="shared" si="1"/>
        <v>44458</v>
      </c>
      <c r="B20" s="64" t="str">
        <f t="shared" si="0"/>
        <v>Sunday</v>
      </c>
      <c r="C20" s="6">
        <v>7</v>
      </c>
      <c r="D20" s="6">
        <v>8</v>
      </c>
      <c r="E20" s="6">
        <v>326</v>
      </c>
      <c r="F20" s="66">
        <v>1565</v>
      </c>
      <c r="G20" s="6">
        <v>549</v>
      </c>
      <c r="H20" s="6">
        <v>522</v>
      </c>
      <c r="I20" s="6">
        <v>494</v>
      </c>
      <c r="J20" s="10" t="s">
        <v>376</v>
      </c>
      <c r="K20" s="10" t="s">
        <v>467</v>
      </c>
      <c r="L20" s="9" t="s">
        <v>145</v>
      </c>
      <c r="M20" s="6">
        <v>24</v>
      </c>
      <c r="N20" s="66" t="s">
        <v>468</v>
      </c>
      <c r="O20" s="6">
        <v>3.09</v>
      </c>
      <c r="P20" s="6">
        <v>187</v>
      </c>
      <c r="Q20" s="6">
        <v>174</v>
      </c>
      <c r="R20" s="6">
        <v>205</v>
      </c>
      <c r="S20" s="6">
        <v>566</v>
      </c>
      <c r="T20" s="6">
        <v>162</v>
      </c>
      <c r="U20" s="6">
        <v>28.62</v>
      </c>
      <c r="V20" s="6">
        <v>26</v>
      </c>
      <c r="W20" s="66">
        <v>68</v>
      </c>
      <c r="X20" s="66">
        <v>1.42</v>
      </c>
      <c r="Y20" s="66">
        <v>1.32</v>
      </c>
      <c r="Z20" s="70">
        <v>29</v>
      </c>
    </row>
    <row r="21" spans="1:26" ht="18.75" x14ac:dyDescent="0.3">
      <c r="A21" s="73">
        <f t="shared" si="1"/>
        <v>44459</v>
      </c>
      <c r="B21" s="64" t="str">
        <f t="shared" si="0"/>
        <v>Monday</v>
      </c>
      <c r="C21" s="6">
        <v>6</v>
      </c>
      <c r="D21" s="6">
        <v>6</v>
      </c>
      <c r="E21" s="6">
        <v>333</v>
      </c>
      <c r="F21" s="66">
        <v>1642</v>
      </c>
      <c r="G21" s="6">
        <v>552</v>
      </c>
      <c r="H21" s="6">
        <v>518</v>
      </c>
      <c r="I21" s="6">
        <v>572</v>
      </c>
      <c r="J21" s="10" t="s">
        <v>317</v>
      </c>
      <c r="K21" s="9" t="s">
        <v>194</v>
      </c>
      <c r="L21" s="9" t="s">
        <v>472</v>
      </c>
      <c r="M21" s="6">
        <v>32</v>
      </c>
      <c r="N21" s="66" t="s">
        <v>469</v>
      </c>
      <c r="O21" s="6">
        <v>1.44</v>
      </c>
      <c r="P21" s="6">
        <v>169</v>
      </c>
      <c r="Q21" s="6">
        <v>175</v>
      </c>
      <c r="R21" s="6">
        <v>216</v>
      </c>
      <c r="S21" s="6">
        <v>560</v>
      </c>
      <c r="T21" s="6">
        <v>242</v>
      </c>
      <c r="U21" s="6">
        <v>43.21</v>
      </c>
      <c r="V21" s="6">
        <v>30</v>
      </c>
      <c r="W21" s="66">
        <v>66</v>
      </c>
      <c r="X21" s="66">
        <v>1.25</v>
      </c>
      <c r="Y21" s="66">
        <v>1.41</v>
      </c>
      <c r="Z21" s="70">
        <v>44</v>
      </c>
    </row>
    <row r="22" spans="1:26" ht="18.75" x14ac:dyDescent="0.3">
      <c r="A22" s="73">
        <f t="shared" si="1"/>
        <v>44460</v>
      </c>
      <c r="B22" s="64" t="str">
        <f t="shared" si="0"/>
        <v>Tuesday</v>
      </c>
      <c r="C22" s="6">
        <v>7</v>
      </c>
      <c r="D22" s="6">
        <v>5</v>
      </c>
      <c r="E22" s="90">
        <v>362</v>
      </c>
      <c r="F22" s="66">
        <v>1691</v>
      </c>
      <c r="G22" s="6">
        <v>609</v>
      </c>
      <c r="H22" s="6">
        <v>525</v>
      </c>
      <c r="I22" s="6">
        <v>557</v>
      </c>
      <c r="J22" s="10" t="s">
        <v>95</v>
      </c>
      <c r="K22" s="9" t="s">
        <v>36</v>
      </c>
      <c r="L22" s="9" t="s">
        <v>79</v>
      </c>
      <c r="M22" s="6">
        <v>46</v>
      </c>
      <c r="N22" s="66" t="s">
        <v>470</v>
      </c>
      <c r="O22" s="6">
        <v>2.35</v>
      </c>
      <c r="P22" s="6">
        <v>186</v>
      </c>
      <c r="Q22" s="6">
        <v>166</v>
      </c>
      <c r="R22" s="6">
        <v>203</v>
      </c>
      <c r="S22" s="6">
        <v>555</v>
      </c>
      <c r="T22" s="6">
        <v>217</v>
      </c>
      <c r="U22" s="6">
        <v>39.1</v>
      </c>
      <c r="V22" s="6">
        <v>29</v>
      </c>
      <c r="W22" s="66">
        <v>65</v>
      </c>
      <c r="X22" s="66">
        <v>1.28</v>
      </c>
      <c r="Y22" s="66">
        <v>1.52</v>
      </c>
      <c r="Z22" s="70">
        <v>25</v>
      </c>
    </row>
    <row r="23" spans="1:26" ht="18.75" customHeight="1" x14ac:dyDescent="0.3">
      <c r="A23" s="73">
        <f t="shared" si="1"/>
        <v>44461</v>
      </c>
      <c r="B23" s="64" t="str">
        <f t="shared" si="0"/>
        <v>Wednesday</v>
      </c>
      <c r="C23" s="6">
        <v>8</v>
      </c>
      <c r="D23" s="6">
        <v>5</v>
      </c>
      <c r="E23" s="6">
        <v>339</v>
      </c>
      <c r="F23" s="66">
        <v>1708</v>
      </c>
      <c r="G23" s="6">
        <v>659</v>
      </c>
      <c r="H23" s="6">
        <v>519</v>
      </c>
      <c r="I23" s="6">
        <v>530</v>
      </c>
      <c r="J23" s="10" t="s">
        <v>136</v>
      </c>
      <c r="K23" s="14" t="s">
        <v>385</v>
      </c>
      <c r="L23" s="9" t="s">
        <v>392</v>
      </c>
      <c r="M23" s="6">
        <v>58</v>
      </c>
      <c r="N23" s="66">
        <v>13.44</v>
      </c>
      <c r="O23" s="6">
        <v>3.15</v>
      </c>
      <c r="P23" s="6">
        <v>172</v>
      </c>
      <c r="Q23" s="6">
        <v>156</v>
      </c>
      <c r="R23" s="6">
        <v>201</v>
      </c>
      <c r="S23" s="6">
        <v>529</v>
      </c>
      <c r="T23" s="6">
        <v>154</v>
      </c>
      <c r="U23" s="6">
        <v>29.11</v>
      </c>
      <c r="V23" s="6">
        <v>25</v>
      </c>
      <c r="W23" s="66">
        <v>67</v>
      </c>
      <c r="X23" s="66">
        <v>1.26</v>
      </c>
      <c r="Y23" s="66">
        <v>2.02</v>
      </c>
      <c r="Z23" s="70">
        <v>22</v>
      </c>
    </row>
    <row r="24" spans="1:26" ht="18.75" x14ac:dyDescent="0.3">
      <c r="A24" s="73">
        <f t="shared" si="1"/>
        <v>44462</v>
      </c>
      <c r="B24" s="64" t="str">
        <f t="shared" si="0"/>
        <v>Thursday</v>
      </c>
      <c r="C24" s="6">
        <v>7</v>
      </c>
      <c r="D24" s="6">
        <v>6</v>
      </c>
      <c r="E24" s="6">
        <v>340</v>
      </c>
      <c r="F24" s="66">
        <v>1585</v>
      </c>
      <c r="G24" s="6">
        <v>611</v>
      </c>
      <c r="H24" s="6">
        <v>443</v>
      </c>
      <c r="I24" s="6">
        <v>531</v>
      </c>
      <c r="J24" s="10" t="s">
        <v>302</v>
      </c>
      <c r="K24" s="10" t="s">
        <v>114</v>
      </c>
      <c r="L24" s="9" t="s">
        <v>105</v>
      </c>
      <c r="M24" s="6">
        <v>23</v>
      </c>
      <c r="N24" s="66">
        <v>7.02</v>
      </c>
      <c r="O24" s="6">
        <v>1.3</v>
      </c>
      <c r="P24" s="6">
        <v>188</v>
      </c>
      <c r="Q24" s="6">
        <v>149</v>
      </c>
      <c r="R24" s="6">
        <v>191</v>
      </c>
      <c r="S24" s="6">
        <v>528</v>
      </c>
      <c r="T24" s="6">
        <v>84</v>
      </c>
      <c r="U24" s="13">
        <v>15.91</v>
      </c>
      <c r="V24" s="6">
        <v>22</v>
      </c>
      <c r="W24" s="66">
        <v>72</v>
      </c>
      <c r="X24" s="66">
        <v>1.3</v>
      </c>
      <c r="Y24" s="66">
        <v>1</v>
      </c>
      <c r="Z24" s="70">
        <v>23</v>
      </c>
    </row>
    <row r="25" spans="1:26" ht="18.75" x14ac:dyDescent="0.3">
      <c r="A25" s="73">
        <f t="shared" si="1"/>
        <v>44463</v>
      </c>
      <c r="B25" s="64" t="str">
        <f t="shared" si="0"/>
        <v>Friday</v>
      </c>
      <c r="C25" s="6">
        <v>5.5</v>
      </c>
      <c r="D25" s="6">
        <v>8</v>
      </c>
      <c r="E25" s="6">
        <v>321</v>
      </c>
      <c r="F25" s="66">
        <v>1578</v>
      </c>
      <c r="G25" s="6">
        <v>594</v>
      </c>
      <c r="H25" s="6">
        <v>493</v>
      </c>
      <c r="I25" s="6">
        <v>491</v>
      </c>
      <c r="J25" s="10" t="s">
        <v>86</v>
      </c>
      <c r="K25" s="10" t="s">
        <v>471</v>
      </c>
      <c r="L25" s="6" t="s">
        <v>472</v>
      </c>
      <c r="M25" s="6">
        <v>32</v>
      </c>
      <c r="N25" s="66">
        <v>12.27</v>
      </c>
      <c r="O25" s="6">
        <v>3.26</v>
      </c>
      <c r="P25" s="6">
        <v>176</v>
      </c>
      <c r="Q25" s="6">
        <v>158</v>
      </c>
      <c r="R25" s="6">
        <v>191</v>
      </c>
      <c r="S25" s="6">
        <v>525</v>
      </c>
      <c r="T25" s="6">
        <v>107</v>
      </c>
      <c r="U25" s="6">
        <v>20.38</v>
      </c>
      <c r="V25" s="6">
        <v>23</v>
      </c>
      <c r="W25" s="66">
        <v>73</v>
      </c>
      <c r="X25" s="66">
        <v>1.29</v>
      </c>
      <c r="Y25" s="66">
        <v>1.35</v>
      </c>
      <c r="Z25" s="70">
        <v>24</v>
      </c>
    </row>
    <row r="26" spans="1:26" ht="18.75" x14ac:dyDescent="0.3">
      <c r="A26" s="73">
        <f t="shared" si="1"/>
        <v>44464</v>
      </c>
      <c r="B26" s="64" t="str">
        <f t="shared" si="0"/>
        <v>Saturday</v>
      </c>
      <c r="C26" s="6"/>
      <c r="D26" s="6"/>
      <c r="E26" s="6"/>
      <c r="F26" s="66"/>
      <c r="G26" s="6"/>
      <c r="H26" s="6"/>
      <c r="I26" s="6"/>
      <c r="J26" s="10"/>
      <c r="K26" s="6"/>
      <c r="L26" s="6"/>
      <c r="M26" s="6"/>
      <c r="N26" s="66"/>
      <c r="O26" s="6"/>
      <c r="P26" s="6"/>
      <c r="Q26" s="6"/>
      <c r="R26" s="6"/>
      <c r="S26" s="6"/>
      <c r="T26" s="6"/>
      <c r="U26" s="6"/>
      <c r="V26" s="6"/>
      <c r="W26" s="66"/>
      <c r="X26" s="66"/>
      <c r="Y26" s="66"/>
      <c r="Z26" s="70"/>
    </row>
    <row r="27" spans="1:26" ht="18.75" x14ac:dyDescent="0.3">
      <c r="A27" s="73">
        <f t="shared" si="1"/>
        <v>44465</v>
      </c>
      <c r="B27" s="64" t="str">
        <f t="shared" si="0"/>
        <v>Sunday</v>
      </c>
      <c r="C27" s="6"/>
      <c r="D27" s="6"/>
      <c r="E27" s="6"/>
      <c r="F27" s="66"/>
      <c r="G27" s="6"/>
      <c r="H27" s="6"/>
      <c r="I27" s="6"/>
      <c r="J27" s="9"/>
      <c r="K27" s="10"/>
      <c r="L27" s="6"/>
      <c r="M27" s="6"/>
      <c r="N27" s="66"/>
      <c r="O27" s="6"/>
      <c r="P27" s="6"/>
      <c r="Q27" s="6"/>
      <c r="R27" s="6"/>
      <c r="S27" s="6"/>
      <c r="T27" s="6"/>
      <c r="U27" s="6"/>
      <c r="V27" s="6"/>
      <c r="W27" s="66"/>
      <c r="X27" s="66"/>
      <c r="Y27" s="66"/>
      <c r="Z27" s="70"/>
    </row>
    <row r="28" spans="1:26" ht="18.75" x14ac:dyDescent="0.3">
      <c r="A28" s="73">
        <f t="shared" si="1"/>
        <v>44466</v>
      </c>
      <c r="B28" s="64" t="str">
        <f t="shared" si="0"/>
        <v>Monday</v>
      </c>
      <c r="C28" s="6"/>
      <c r="D28" s="6"/>
      <c r="E28" s="6"/>
      <c r="F28" s="66"/>
      <c r="G28" s="6"/>
      <c r="H28" s="6"/>
      <c r="I28" s="6"/>
      <c r="J28" s="9"/>
      <c r="K28" s="9"/>
      <c r="L28" s="6"/>
      <c r="M28" s="6"/>
      <c r="N28" s="66"/>
      <c r="O28" s="6"/>
      <c r="P28" s="6"/>
      <c r="Q28" s="6"/>
      <c r="R28" s="6"/>
      <c r="S28" s="6"/>
      <c r="T28" s="6"/>
      <c r="U28" s="6"/>
      <c r="V28" s="6"/>
      <c r="W28" s="66"/>
      <c r="X28" s="66"/>
      <c r="Y28" s="66"/>
      <c r="Z28" s="70"/>
    </row>
    <row r="29" spans="1:26" ht="18.75" x14ac:dyDescent="0.3">
      <c r="A29" s="73">
        <f t="shared" si="1"/>
        <v>44467</v>
      </c>
      <c r="B29" s="64" t="str">
        <f t="shared" si="0"/>
        <v>Tuesday</v>
      </c>
      <c r="C29" s="6"/>
      <c r="D29" s="6"/>
      <c r="E29" s="6"/>
      <c r="F29" s="66"/>
      <c r="G29" s="6"/>
      <c r="H29" s="6"/>
      <c r="I29" s="6"/>
      <c r="J29" s="6"/>
      <c r="K29" s="10"/>
      <c r="L29" s="6"/>
      <c r="M29" s="6"/>
      <c r="N29" s="66"/>
      <c r="O29" s="6"/>
      <c r="P29" s="6"/>
      <c r="Q29" s="6"/>
      <c r="R29" s="6"/>
      <c r="S29" s="6"/>
      <c r="T29" s="6"/>
      <c r="U29" s="6"/>
      <c r="V29" s="6"/>
      <c r="W29" s="66"/>
      <c r="X29" s="66"/>
      <c r="Y29" s="66"/>
      <c r="Z29" s="70"/>
    </row>
    <row r="30" spans="1:26" ht="18.75" x14ac:dyDescent="0.3">
      <c r="A30" s="73">
        <f t="shared" si="1"/>
        <v>44468</v>
      </c>
      <c r="B30" s="64" t="str">
        <f t="shared" si="0"/>
        <v>Wednesday</v>
      </c>
      <c r="C30" s="6"/>
      <c r="D30" s="6"/>
      <c r="E30" s="6"/>
      <c r="F30" s="66"/>
      <c r="G30" s="6"/>
      <c r="H30" s="6"/>
      <c r="I30" s="6"/>
      <c r="J30" s="6"/>
      <c r="K30" s="14"/>
      <c r="L30" s="6"/>
      <c r="M30" s="6"/>
      <c r="N30" s="66"/>
      <c r="O30" s="6"/>
      <c r="P30" s="6"/>
      <c r="Q30" s="6"/>
      <c r="R30" s="6"/>
      <c r="S30" s="6"/>
      <c r="T30" s="6"/>
      <c r="U30" s="6"/>
      <c r="V30" s="6"/>
      <c r="W30" s="66"/>
      <c r="X30" s="66"/>
      <c r="Y30" s="66"/>
      <c r="Z30" s="70"/>
    </row>
    <row r="31" spans="1:26" ht="19.5" thickBot="1" x14ac:dyDescent="0.35">
      <c r="A31" s="73">
        <f t="shared" si="1"/>
        <v>44469</v>
      </c>
      <c r="B31" s="64" t="str">
        <f t="shared" si="0"/>
        <v>Thursday</v>
      </c>
      <c r="C31" s="6"/>
      <c r="D31" s="6"/>
      <c r="E31" s="6"/>
      <c r="F31" s="66"/>
      <c r="G31" s="6"/>
      <c r="H31" s="6"/>
      <c r="I31" s="6"/>
      <c r="J31" s="6"/>
      <c r="K31" s="6"/>
      <c r="L31" s="6"/>
      <c r="M31" s="6"/>
      <c r="N31" s="66"/>
      <c r="O31" s="6"/>
      <c r="P31" s="6"/>
      <c r="Q31" s="6"/>
      <c r="R31" s="6"/>
      <c r="S31" s="6"/>
      <c r="T31" s="6"/>
      <c r="U31" s="6"/>
      <c r="V31" s="6"/>
      <c r="W31" s="66"/>
      <c r="X31" s="66"/>
      <c r="Y31" s="66"/>
      <c r="Z31" s="70"/>
    </row>
    <row r="32" spans="1:26" ht="16.5" hidden="1" customHeight="1" thickBot="1" x14ac:dyDescent="0.35">
      <c r="A32" s="73"/>
      <c r="B32" s="64"/>
      <c r="C32" s="15"/>
      <c r="D32" s="15"/>
      <c r="E32" s="15"/>
      <c r="F32" s="67"/>
      <c r="G32" s="15"/>
      <c r="H32" s="15"/>
      <c r="I32" s="15"/>
      <c r="J32" s="15"/>
      <c r="K32" s="15"/>
      <c r="L32" s="16"/>
      <c r="M32" s="15"/>
      <c r="N32" s="68"/>
      <c r="O32" s="15"/>
      <c r="P32" s="15"/>
      <c r="Q32" s="15"/>
      <c r="R32" s="15"/>
      <c r="S32" s="15"/>
      <c r="T32" s="15"/>
      <c r="U32" s="15"/>
      <c r="V32" s="15"/>
      <c r="W32" s="67"/>
      <c r="X32" s="67"/>
      <c r="Y32" s="67"/>
      <c r="Z32" s="71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s="78" customFormat="1" ht="37.5" customHeight="1" x14ac:dyDescent="0.25">
      <c r="A36" s="79" t="s">
        <v>439</v>
      </c>
      <c r="B36" s="77"/>
      <c r="C36" s="7">
        <f>MAX(C2:C31)</f>
        <v>8</v>
      </c>
      <c r="D36" s="7">
        <f t="shared" ref="D36:Z36" si="2">MAX(D2:D31)</f>
        <v>8</v>
      </c>
      <c r="E36" s="7">
        <f t="shared" si="2"/>
        <v>362</v>
      </c>
      <c r="F36" s="7">
        <f t="shared" si="2"/>
        <v>1722</v>
      </c>
      <c r="G36" s="7">
        <f t="shared" si="2"/>
        <v>666</v>
      </c>
      <c r="H36" s="7">
        <f t="shared" si="2"/>
        <v>575</v>
      </c>
      <c r="I36" s="7">
        <f t="shared" si="2"/>
        <v>635</v>
      </c>
      <c r="J36" s="89"/>
      <c r="K36" s="89"/>
      <c r="L36" s="89"/>
      <c r="M36" s="7">
        <f t="shared" si="2"/>
        <v>88</v>
      </c>
      <c r="N36" s="7">
        <f t="shared" si="2"/>
        <v>19.190000000000001</v>
      </c>
      <c r="O36" s="7">
        <f t="shared" si="2"/>
        <v>5.55</v>
      </c>
      <c r="P36" s="7">
        <f t="shared" si="2"/>
        <v>209</v>
      </c>
      <c r="Q36" s="7">
        <f t="shared" si="2"/>
        <v>194</v>
      </c>
      <c r="R36" s="7">
        <f t="shared" si="2"/>
        <v>216</v>
      </c>
      <c r="S36" s="7">
        <f t="shared" si="2"/>
        <v>577</v>
      </c>
      <c r="T36" s="7">
        <f t="shared" si="2"/>
        <v>242</v>
      </c>
      <c r="U36" s="7">
        <f t="shared" si="2"/>
        <v>43.88</v>
      </c>
      <c r="V36" s="7">
        <f t="shared" si="2"/>
        <v>30</v>
      </c>
      <c r="W36" s="7">
        <f t="shared" si="2"/>
        <v>100</v>
      </c>
      <c r="X36" s="7">
        <f t="shared" si="2"/>
        <v>1.42</v>
      </c>
      <c r="Y36" s="7">
        <f t="shared" si="2"/>
        <v>5.08</v>
      </c>
      <c r="Z36" s="7">
        <f t="shared" si="2"/>
        <v>79</v>
      </c>
    </row>
    <row r="37" spans="1:26" ht="31.5" x14ac:dyDescent="0.25">
      <c r="A37" s="79" t="s">
        <v>441</v>
      </c>
      <c r="B37" s="30"/>
      <c r="C37" s="11">
        <f>AVERAGE(C2:C32)</f>
        <v>6.770833333333333</v>
      </c>
      <c r="D37" s="11">
        <f t="shared" ref="D37:Z37" si="3">AVERAGE(D2:D32)</f>
        <v>6.75</v>
      </c>
      <c r="E37" s="11">
        <f t="shared" si="3"/>
        <v>339.79166666666669</v>
      </c>
      <c r="F37" s="11">
        <f t="shared" si="3"/>
        <v>1620.9166666666667</v>
      </c>
      <c r="G37" s="11">
        <f t="shared" si="3"/>
        <v>597.375</v>
      </c>
      <c r="H37" s="11">
        <f t="shared" si="3"/>
        <v>502.91666666666669</v>
      </c>
      <c r="I37" s="11">
        <f t="shared" si="3"/>
        <v>521.75</v>
      </c>
      <c r="J37" s="88"/>
      <c r="K37" s="88"/>
      <c r="L37" s="88"/>
      <c r="M37" s="11">
        <f t="shared" si="3"/>
        <v>42.208333333333336</v>
      </c>
      <c r="N37" s="11">
        <f t="shared" si="3"/>
        <v>11.44588235294118</v>
      </c>
      <c r="O37" s="11">
        <f t="shared" si="3"/>
        <v>2.6712500000000001</v>
      </c>
      <c r="P37" s="11">
        <f t="shared" si="3"/>
        <v>178.33333333333334</v>
      </c>
      <c r="Q37" s="11">
        <f t="shared" si="3"/>
        <v>167.25</v>
      </c>
      <c r="R37" s="11">
        <f t="shared" si="3"/>
        <v>195.91666666666666</v>
      </c>
      <c r="S37" s="11">
        <f t="shared" si="3"/>
        <v>541.5</v>
      </c>
      <c r="T37" s="11">
        <f t="shared" si="3"/>
        <v>158.20833333333334</v>
      </c>
      <c r="U37" s="11">
        <f t="shared" si="3"/>
        <v>29.064583333333331</v>
      </c>
      <c r="V37" s="11">
        <f t="shared" si="3"/>
        <v>25.666666666666668</v>
      </c>
      <c r="W37" s="11">
        <f t="shared" si="3"/>
        <v>64.979166666666671</v>
      </c>
      <c r="X37" s="11">
        <f t="shared" si="3"/>
        <v>1.3045833333333334</v>
      </c>
      <c r="Y37" s="11">
        <f t="shared" si="3"/>
        <v>1.9191666666666667</v>
      </c>
      <c r="Z37" s="11">
        <f t="shared" si="3"/>
        <v>31.25</v>
      </c>
    </row>
    <row r="38" spans="1:26" ht="31.5" x14ac:dyDescent="0.25">
      <c r="A38" s="79" t="s">
        <v>440</v>
      </c>
      <c r="B38" s="30"/>
      <c r="C38" s="11">
        <f>MIN(C2:C31)</f>
        <v>5</v>
      </c>
      <c r="D38" s="11">
        <f t="shared" ref="D38:Z38" si="4">MIN(D2:D31)</f>
        <v>4.5</v>
      </c>
      <c r="E38" s="11">
        <f t="shared" si="4"/>
        <v>318</v>
      </c>
      <c r="F38" s="11">
        <f t="shared" si="4"/>
        <v>1464</v>
      </c>
      <c r="G38" s="11">
        <f t="shared" si="4"/>
        <v>513</v>
      </c>
      <c r="H38" s="11">
        <f t="shared" si="4"/>
        <v>443</v>
      </c>
      <c r="I38" s="11">
        <f t="shared" si="4"/>
        <v>450</v>
      </c>
      <c r="J38" s="88"/>
      <c r="K38" s="88"/>
      <c r="L38" s="88"/>
      <c r="M38" s="11">
        <f t="shared" si="4"/>
        <v>6</v>
      </c>
      <c r="N38" s="11">
        <f t="shared" si="4"/>
        <v>1.38</v>
      </c>
      <c r="O38" s="11">
        <f t="shared" si="4"/>
        <v>0.36</v>
      </c>
      <c r="P38" s="11">
        <f t="shared" si="4"/>
        <v>156</v>
      </c>
      <c r="Q38" s="11">
        <f t="shared" si="4"/>
        <v>149</v>
      </c>
      <c r="R38" s="11">
        <f t="shared" si="4"/>
        <v>177</v>
      </c>
      <c r="S38" s="11">
        <f t="shared" si="4"/>
        <v>515</v>
      </c>
      <c r="T38" s="11">
        <f t="shared" si="4"/>
        <v>84</v>
      </c>
      <c r="U38" s="11">
        <f t="shared" si="4"/>
        <v>15.91</v>
      </c>
      <c r="V38" s="11">
        <f t="shared" si="4"/>
        <v>22</v>
      </c>
      <c r="W38" s="11">
        <f t="shared" si="4"/>
        <v>43</v>
      </c>
      <c r="X38" s="11">
        <f t="shared" si="4"/>
        <v>1.24</v>
      </c>
      <c r="Y38" s="11">
        <f t="shared" si="4"/>
        <v>0.1</v>
      </c>
      <c r="Z38" s="11">
        <f t="shared" si="4"/>
        <v>6</v>
      </c>
    </row>
    <row r="39" spans="1:26" x14ac:dyDescent="0.25">
      <c r="A39" s="30" t="s">
        <v>442</v>
      </c>
      <c r="B39" s="30"/>
      <c r="C39" s="11">
        <f>MEDIAN(C2:C31)</f>
        <v>7</v>
      </c>
      <c r="D39" s="11">
        <f t="shared" ref="D39:Z39" si="5">MEDIAN(D2:D31)</f>
        <v>7</v>
      </c>
      <c r="E39" s="11">
        <f t="shared" si="5"/>
        <v>339.5</v>
      </c>
      <c r="F39" s="11">
        <f t="shared" si="5"/>
        <v>1628.5</v>
      </c>
      <c r="G39" s="11">
        <f t="shared" si="5"/>
        <v>599</v>
      </c>
      <c r="H39" s="11">
        <f t="shared" si="5"/>
        <v>499</v>
      </c>
      <c r="I39" s="11">
        <f t="shared" si="5"/>
        <v>516</v>
      </c>
      <c r="J39" s="88"/>
      <c r="K39" s="88"/>
      <c r="L39" s="88"/>
      <c r="M39" s="11">
        <f t="shared" si="5"/>
        <v>39</v>
      </c>
      <c r="N39" s="11">
        <f t="shared" si="5"/>
        <v>11.15</v>
      </c>
      <c r="O39" s="11">
        <f t="shared" si="5"/>
        <v>2.4000000000000004</v>
      </c>
      <c r="P39" s="11">
        <f t="shared" si="5"/>
        <v>176.5</v>
      </c>
      <c r="Q39" s="11">
        <f t="shared" si="5"/>
        <v>164.5</v>
      </c>
      <c r="R39" s="11">
        <f t="shared" si="5"/>
        <v>194.5</v>
      </c>
      <c r="S39" s="11">
        <f t="shared" si="5"/>
        <v>543</v>
      </c>
      <c r="T39" s="11">
        <f t="shared" si="5"/>
        <v>157.5</v>
      </c>
      <c r="U39" s="11">
        <f t="shared" si="5"/>
        <v>28.865000000000002</v>
      </c>
      <c r="V39" s="11">
        <f t="shared" si="5"/>
        <v>25</v>
      </c>
      <c r="W39" s="11">
        <f t="shared" si="5"/>
        <v>66</v>
      </c>
      <c r="X39" s="11">
        <f t="shared" si="5"/>
        <v>1.29</v>
      </c>
      <c r="Y39" s="11">
        <f t="shared" si="5"/>
        <v>1.4449999999999998</v>
      </c>
      <c r="Z39" s="11">
        <f t="shared" si="5"/>
        <v>29</v>
      </c>
    </row>
    <row r="40" spans="1:26" x14ac:dyDescent="0.25">
      <c r="A40" s="30" t="s">
        <v>443</v>
      </c>
      <c r="B40" s="30"/>
      <c r="C40" s="11">
        <f>_xlfn.MODE.SNGL(C2:C31)</f>
        <v>7</v>
      </c>
      <c r="D40" s="11">
        <f t="shared" ref="D40:Z40" si="6">_xlfn.MODE.SNGL(D2:D31)</f>
        <v>8</v>
      </c>
      <c r="E40" s="11">
        <f t="shared" si="6"/>
        <v>348</v>
      </c>
      <c r="F40" s="88"/>
      <c r="G40" s="88"/>
      <c r="H40" s="88"/>
      <c r="I40" s="11">
        <f t="shared" si="6"/>
        <v>513</v>
      </c>
      <c r="J40" s="88"/>
      <c r="K40" s="88"/>
      <c r="L40" s="88"/>
      <c r="M40" s="11">
        <f t="shared" si="6"/>
        <v>24</v>
      </c>
      <c r="N40" s="88"/>
      <c r="O40" s="88"/>
      <c r="P40" s="88"/>
      <c r="Q40" s="11">
        <f t="shared" si="6"/>
        <v>160</v>
      </c>
      <c r="R40" s="11">
        <f t="shared" si="6"/>
        <v>191</v>
      </c>
      <c r="S40" s="11">
        <f t="shared" si="6"/>
        <v>543</v>
      </c>
      <c r="T40" s="88"/>
      <c r="U40" s="88"/>
      <c r="V40" s="11">
        <f t="shared" si="6"/>
        <v>29</v>
      </c>
      <c r="W40" s="11">
        <f t="shared" si="6"/>
        <v>75</v>
      </c>
      <c r="X40" s="11">
        <f t="shared" si="6"/>
        <v>1.29</v>
      </c>
      <c r="Y40" s="88"/>
      <c r="Z40" s="11">
        <f t="shared" si="6"/>
        <v>24</v>
      </c>
    </row>
    <row r="41" spans="1:26" x14ac:dyDescent="0.25">
      <c r="T41" s="82"/>
      <c r="U41" s="82"/>
    </row>
    <row r="60" spans="1:6" x14ac:dyDescent="0.25">
      <c r="A60" s="92" t="s">
        <v>447</v>
      </c>
      <c r="B60" s="92"/>
      <c r="C60" s="91">
        <f>_xlfn.XLOOKUP($C$61,$W$2:$W$31,$A$2:$A$31)</f>
        <v>44445</v>
      </c>
      <c r="D60" s="91"/>
      <c r="E60" s="91"/>
      <c r="F60" s="91"/>
    </row>
    <row r="61" spans="1:6" x14ac:dyDescent="0.25">
      <c r="A61" s="92" t="s">
        <v>448</v>
      </c>
      <c r="B61" s="92"/>
      <c r="C61" s="93">
        <f>MAX($W$2:$W$31)</f>
        <v>100</v>
      </c>
      <c r="D61" s="93"/>
      <c r="E61" s="93"/>
      <c r="F61" s="93"/>
    </row>
    <row r="62" spans="1:6" x14ac:dyDescent="0.25">
      <c r="A62" s="92" t="s">
        <v>444</v>
      </c>
      <c r="B62" s="92"/>
      <c r="C62" s="93">
        <f>_xlfn.XLOOKUP($C$61,$W$2:$W$31,$F$2:$F$31)</f>
        <v>1509</v>
      </c>
      <c r="D62" s="93"/>
      <c r="E62" s="93"/>
      <c r="F62" s="93"/>
    </row>
    <row r="63" spans="1:6" x14ac:dyDescent="0.25">
      <c r="A63" s="92" t="s">
        <v>449</v>
      </c>
      <c r="B63" s="92"/>
      <c r="C63" s="81">
        <f>MEDIAN($F$2:$F$31)-$C$62</f>
        <v>119.5</v>
      </c>
      <c r="D63" s="80" t="s">
        <v>445</v>
      </c>
      <c r="E63" s="80"/>
    </row>
    <row r="64" spans="1:6" x14ac:dyDescent="0.25">
      <c r="A64" s="92" t="s">
        <v>450</v>
      </c>
      <c r="B64" s="92"/>
      <c r="C64" s="81">
        <f>MAX($F$2:$F$31)-$C$62</f>
        <v>213</v>
      </c>
      <c r="D64" s="80" t="s">
        <v>446</v>
      </c>
      <c r="E64" s="80"/>
    </row>
    <row r="1048575" spans="7:26" s="23" customFormat="1" x14ac:dyDescent="0.25">
      <c r="G1048575" s="23">
        <f>AVERAGE(G2:G1048574)</f>
        <v>596.87053571428567</v>
      </c>
      <c r="Z1048575" s="22"/>
    </row>
  </sheetData>
  <mergeCells count="8">
    <mergeCell ref="A63:B63"/>
    <mergeCell ref="A64:B64"/>
    <mergeCell ref="C61:F61"/>
    <mergeCell ref="C62:F62"/>
    <mergeCell ref="C60:F60"/>
    <mergeCell ref="A61:B61"/>
    <mergeCell ref="A60:B60"/>
    <mergeCell ref="A62:B62"/>
  </mergeCells>
  <pageMargins left="0.25" right="0.25" top="0.75" bottom="0.75" header="0.3" footer="0.3"/>
  <pageSetup scale="46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60296-D5AE-45FB-BE87-136BF30E78FC}">
  <sheetPr>
    <pageSetUpPr fitToPage="1"/>
  </sheetPr>
  <dimension ref="A1:Z1048576"/>
  <sheetViews>
    <sheetView topLeftCell="A16" zoomScale="70" zoomScaleNormal="70" workbookViewId="0">
      <selection activeCell="A3" sqref="A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3.140625" style="23" customWidth="1"/>
    <col min="11" max="11" width="13.28515625" style="23" customWidth="1"/>
    <col min="12" max="12" width="9.85546875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94.5" thickBot="1" x14ac:dyDescent="0.3">
      <c r="A1" s="58" t="s">
        <v>32</v>
      </c>
      <c r="B1" s="59" t="s">
        <v>0</v>
      </c>
      <c r="C1" s="60" t="s">
        <v>1</v>
      </c>
      <c r="D1" s="60" t="s">
        <v>2</v>
      </c>
      <c r="E1" s="61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  <c r="L1" s="60" t="s">
        <v>10</v>
      </c>
      <c r="M1" s="60" t="s">
        <v>11</v>
      </c>
      <c r="N1" s="60" t="s">
        <v>12</v>
      </c>
      <c r="O1" s="60" t="s">
        <v>13</v>
      </c>
      <c r="P1" s="60" t="s">
        <v>14</v>
      </c>
      <c r="Q1" s="60" t="s">
        <v>15</v>
      </c>
      <c r="R1" s="60" t="s">
        <v>16</v>
      </c>
      <c r="S1" s="60" t="s">
        <v>17</v>
      </c>
      <c r="T1" s="60" t="s">
        <v>18</v>
      </c>
      <c r="U1" s="60" t="s">
        <v>19</v>
      </c>
      <c r="V1" s="60" t="s">
        <v>20</v>
      </c>
      <c r="W1" s="60" t="s">
        <v>21</v>
      </c>
      <c r="X1" s="60" t="s">
        <v>22</v>
      </c>
      <c r="Y1" s="60" t="s">
        <v>23</v>
      </c>
      <c r="Z1" s="62" t="s">
        <v>24</v>
      </c>
    </row>
    <row r="2" spans="1:26" ht="18.75" x14ac:dyDescent="0.3">
      <c r="A2" s="72">
        <v>44470</v>
      </c>
      <c r="B2" s="63" t="str">
        <f>TEXT(A2,"dddd")</f>
        <v>Friday</v>
      </c>
      <c r="C2" s="34"/>
      <c r="D2" s="34"/>
      <c r="E2" s="34"/>
      <c r="F2" s="65"/>
      <c r="G2" s="34"/>
      <c r="H2" s="34"/>
      <c r="I2" s="34"/>
      <c r="J2" s="34"/>
      <c r="K2" s="34"/>
      <c r="L2" s="34"/>
      <c r="M2" s="34"/>
      <c r="N2" s="65"/>
      <c r="O2" s="34"/>
      <c r="P2" s="34"/>
      <c r="Q2" s="34"/>
      <c r="R2" s="34"/>
      <c r="S2" s="34"/>
      <c r="T2" s="34"/>
      <c r="U2" s="34"/>
      <c r="V2" s="34"/>
      <c r="W2" s="65"/>
      <c r="X2" s="65"/>
      <c r="Y2" s="65"/>
      <c r="Z2" s="69"/>
    </row>
    <row r="3" spans="1:26" ht="18.75" x14ac:dyDescent="0.3">
      <c r="A3" s="73">
        <f>A2+1</f>
        <v>44471</v>
      </c>
      <c r="B3" s="64" t="str">
        <f t="shared" ref="B3:B32" si="0">TEXT(A3,"dddd")</f>
        <v>Saturday</v>
      </c>
      <c r="C3" s="6"/>
      <c r="D3" s="6"/>
      <c r="E3" s="6"/>
      <c r="F3" s="66"/>
      <c r="G3" s="6"/>
      <c r="H3" s="6"/>
      <c r="I3" s="6"/>
      <c r="J3" s="6"/>
      <c r="K3" s="6"/>
      <c r="L3" s="6"/>
      <c r="M3" s="6"/>
      <c r="N3" s="66"/>
      <c r="O3" s="6"/>
      <c r="P3" s="6"/>
      <c r="Q3" s="6"/>
      <c r="R3" s="6"/>
      <c r="S3" s="6"/>
      <c r="T3" s="6"/>
      <c r="U3" s="6"/>
      <c r="V3" s="6"/>
      <c r="W3" s="66"/>
      <c r="X3" s="66"/>
      <c r="Y3" s="66"/>
      <c r="Z3" s="70"/>
    </row>
    <row r="4" spans="1:26" ht="18.75" x14ac:dyDescent="0.3">
      <c r="A4" s="73">
        <f t="shared" ref="A4:A32" si="1">A3+1</f>
        <v>44472</v>
      </c>
      <c r="B4" s="64" t="str">
        <f t="shared" si="0"/>
        <v>Sunday</v>
      </c>
      <c r="C4" s="6"/>
      <c r="D4" s="6"/>
      <c r="E4" s="6"/>
      <c r="F4" s="66"/>
      <c r="G4" s="6"/>
      <c r="H4" s="6"/>
      <c r="I4" s="6"/>
      <c r="J4" s="6"/>
      <c r="K4" s="8"/>
      <c r="L4" s="6"/>
      <c r="M4" s="6"/>
      <c r="N4" s="66"/>
      <c r="O4" s="6"/>
      <c r="P4" s="6"/>
      <c r="Q4" s="6"/>
      <c r="R4" s="6"/>
      <c r="S4" s="6"/>
      <c r="T4" s="6"/>
      <c r="U4" s="6"/>
      <c r="V4" s="6"/>
      <c r="W4" s="66"/>
      <c r="X4" s="66"/>
      <c r="Y4" s="66"/>
      <c r="Z4" s="70"/>
    </row>
    <row r="5" spans="1:26" ht="18.75" x14ac:dyDescent="0.3">
      <c r="A5" s="73">
        <f t="shared" si="1"/>
        <v>44473</v>
      </c>
      <c r="B5" s="64" t="str">
        <f t="shared" si="0"/>
        <v>Monday</v>
      </c>
      <c r="C5" s="6"/>
      <c r="D5" s="6"/>
      <c r="E5" s="6"/>
      <c r="F5" s="66"/>
      <c r="G5" s="6"/>
      <c r="H5" s="6"/>
      <c r="I5" s="6"/>
      <c r="J5" s="6"/>
      <c r="K5" s="6"/>
      <c r="L5" s="6"/>
      <c r="M5" s="6"/>
      <c r="N5" s="66"/>
      <c r="O5" s="6"/>
      <c r="P5" s="6"/>
      <c r="Q5" s="6"/>
      <c r="R5" s="6"/>
      <c r="S5" s="6"/>
      <c r="T5" s="6"/>
      <c r="U5" s="6"/>
      <c r="V5" s="6"/>
      <c r="W5" s="66"/>
      <c r="X5" s="66"/>
      <c r="Y5" s="66"/>
      <c r="Z5" s="70"/>
    </row>
    <row r="6" spans="1:26" ht="18.75" x14ac:dyDescent="0.3">
      <c r="A6" s="73">
        <f t="shared" si="1"/>
        <v>44474</v>
      </c>
      <c r="B6" s="64" t="str">
        <f t="shared" si="0"/>
        <v>Tuesday</v>
      </c>
      <c r="C6" s="6"/>
      <c r="D6" s="6"/>
      <c r="E6" s="6"/>
      <c r="F6" s="66"/>
      <c r="G6" s="6"/>
      <c r="H6" s="6"/>
      <c r="I6" s="6"/>
      <c r="J6" s="6"/>
      <c r="K6" s="6"/>
      <c r="L6" s="6"/>
      <c r="M6" s="6"/>
      <c r="N6" s="66"/>
      <c r="O6" s="6"/>
      <c r="P6" s="6"/>
      <c r="Q6" s="6"/>
      <c r="R6" s="6"/>
      <c r="S6" s="6"/>
      <c r="T6" s="6"/>
      <c r="U6" s="6"/>
      <c r="V6" s="6"/>
      <c r="W6" s="66"/>
      <c r="X6" s="66"/>
      <c r="Y6" s="66"/>
      <c r="Z6" s="70"/>
    </row>
    <row r="7" spans="1:26" ht="18.75" x14ac:dyDescent="0.3">
      <c r="A7" s="73">
        <f t="shared" si="1"/>
        <v>44475</v>
      </c>
      <c r="B7" s="64" t="str">
        <f t="shared" si="0"/>
        <v>Wednesday</v>
      </c>
      <c r="C7" s="6"/>
      <c r="D7" s="6"/>
      <c r="E7" s="6"/>
      <c r="F7" s="66"/>
      <c r="G7" s="6"/>
      <c r="H7" s="6"/>
      <c r="I7" s="6"/>
      <c r="J7" s="6"/>
      <c r="K7" s="8"/>
      <c r="L7" s="6"/>
      <c r="M7" s="6"/>
      <c r="N7" s="66"/>
      <c r="O7" s="6"/>
      <c r="P7" s="6"/>
      <c r="Q7" s="6"/>
      <c r="R7" s="6"/>
      <c r="S7" s="6"/>
      <c r="T7" s="6"/>
      <c r="U7" s="6"/>
      <c r="V7" s="6"/>
      <c r="W7" s="66"/>
      <c r="X7" s="66"/>
      <c r="Y7" s="66"/>
      <c r="Z7" s="70"/>
    </row>
    <row r="8" spans="1:26" ht="18.75" x14ac:dyDescent="0.3">
      <c r="A8" s="73">
        <f t="shared" si="1"/>
        <v>44476</v>
      </c>
      <c r="B8" s="64" t="str">
        <f t="shared" si="0"/>
        <v>Thursday</v>
      </c>
      <c r="C8" s="6"/>
      <c r="D8" s="6"/>
      <c r="E8" s="6"/>
      <c r="F8" s="66"/>
      <c r="G8" s="6"/>
      <c r="H8" s="6"/>
      <c r="I8" s="6"/>
      <c r="J8" s="9"/>
      <c r="K8" s="9"/>
      <c r="L8" s="6"/>
      <c r="M8" s="6"/>
      <c r="N8" s="66"/>
      <c r="O8" s="6"/>
      <c r="P8" s="6"/>
      <c r="Q8" s="6"/>
      <c r="R8" s="6"/>
      <c r="S8" s="6"/>
      <c r="T8" s="6"/>
      <c r="U8" s="6"/>
      <c r="V8" s="6"/>
      <c r="W8" s="66"/>
      <c r="X8" s="66"/>
      <c r="Y8" s="66"/>
      <c r="Z8" s="70"/>
    </row>
    <row r="9" spans="1:26" ht="18.75" x14ac:dyDescent="0.3">
      <c r="A9" s="73">
        <f t="shared" si="1"/>
        <v>44477</v>
      </c>
      <c r="B9" s="64" t="str">
        <f t="shared" si="0"/>
        <v>Friday</v>
      </c>
      <c r="C9" s="6"/>
      <c r="D9" s="6"/>
      <c r="E9" s="6"/>
      <c r="F9" s="66"/>
      <c r="G9" s="6"/>
      <c r="H9" s="6"/>
      <c r="I9" s="6"/>
      <c r="J9" s="9"/>
      <c r="K9" s="9"/>
      <c r="L9" s="8"/>
      <c r="M9" s="6"/>
      <c r="N9" s="66"/>
      <c r="O9" s="6"/>
      <c r="P9" s="6"/>
      <c r="Q9" s="6"/>
      <c r="R9" s="6"/>
      <c r="S9" s="6"/>
      <c r="T9" s="6"/>
      <c r="U9" s="6"/>
      <c r="V9" s="6"/>
      <c r="W9" s="66"/>
      <c r="X9" s="66"/>
      <c r="Y9" s="66"/>
      <c r="Z9" s="70"/>
    </row>
    <row r="10" spans="1:26" ht="18.75" x14ac:dyDescent="0.3">
      <c r="A10" s="73">
        <f t="shared" si="1"/>
        <v>44478</v>
      </c>
      <c r="B10" s="64" t="str">
        <f t="shared" si="0"/>
        <v>Saturday</v>
      </c>
      <c r="C10" s="6"/>
      <c r="D10" s="6"/>
      <c r="E10" s="6"/>
      <c r="F10" s="66"/>
      <c r="G10" s="6"/>
      <c r="H10" s="6"/>
      <c r="I10" s="6"/>
      <c r="J10" s="9"/>
      <c r="K10" s="9"/>
      <c r="L10" s="6"/>
      <c r="M10" s="6"/>
      <c r="N10" s="66"/>
      <c r="O10" s="6"/>
      <c r="P10" s="6"/>
      <c r="Q10" s="6"/>
      <c r="R10" s="6"/>
      <c r="S10" s="6"/>
      <c r="T10" s="6"/>
      <c r="U10" s="6"/>
      <c r="V10" s="6"/>
      <c r="W10" s="66"/>
      <c r="X10" s="66"/>
      <c r="Y10" s="66"/>
      <c r="Z10" s="70"/>
    </row>
    <row r="11" spans="1:26" ht="18.75" x14ac:dyDescent="0.3">
      <c r="A11" s="73">
        <f t="shared" si="1"/>
        <v>44479</v>
      </c>
      <c r="B11" s="64" t="str">
        <f t="shared" si="0"/>
        <v>Sunday</v>
      </c>
      <c r="C11" s="6"/>
      <c r="D11" s="6"/>
      <c r="E11" s="6"/>
      <c r="F11" s="66"/>
      <c r="G11" s="6"/>
      <c r="H11" s="6"/>
      <c r="I11" s="6"/>
      <c r="J11" s="9"/>
      <c r="K11" s="9"/>
      <c r="L11" s="6"/>
      <c r="M11" s="6"/>
      <c r="N11" s="66"/>
      <c r="O11" s="6"/>
      <c r="P11" s="6"/>
      <c r="Q11" s="6"/>
      <c r="R11" s="6"/>
      <c r="S11" s="6"/>
      <c r="T11" s="6"/>
      <c r="U11" s="6"/>
      <c r="V11" s="6"/>
      <c r="W11" s="66"/>
      <c r="X11" s="66"/>
      <c r="Y11" s="66"/>
      <c r="Z11" s="70"/>
    </row>
    <row r="12" spans="1:26" ht="18.75" x14ac:dyDescent="0.3">
      <c r="A12" s="73">
        <f t="shared" si="1"/>
        <v>44480</v>
      </c>
      <c r="B12" s="64" t="str">
        <f t="shared" si="0"/>
        <v>Monday</v>
      </c>
      <c r="C12" s="6"/>
      <c r="D12" s="6"/>
      <c r="E12" s="6"/>
      <c r="F12" s="66"/>
      <c r="G12" s="6"/>
      <c r="H12" s="6"/>
      <c r="I12" s="6"/>
      <c r="J12" s="9"/>
      <c r="K12" s="6"/>
      <c r="L12" s="6"/>
      <c r="M12" s="6"/>
      <c r="N12" s="66"/>
      <c r="O12" s="6"/>
      <c r="P12" s="6"/>
      <c r="Q12" s="6"/>
      <c r="R12" s="6"/>
      <c r="S12" s="6"/>
      <c r="T12" s="6"/>
      <c r="U12" s="6"/>
      <c r="V12" s="6"/>
      <c r="W12" s="66"/>
      <c r="X12" s="66"/>
      <c r="Y12" s="66"/>
      <c r="Z12" s="70"/>
    </row>
    <row r="13" spans="1:26" ht="18.75" x14ac:dyDescent="0.3">
      <c r="A13" s="73">
        <f t="shared" si="1"/>
        <v>44481</v>
      </c>
      <c r="B13" s="64" t="str">
        <f t="shared" si="0"/>
        <v>Tuesday</v>
      </c>
      <c r="C13" s="6"/>
      <c r="D13" s="6"/>
      <c r="E13" s="6"/>
      <c r="F13" s="66"/>
      <c r="G13" s="6"/>
      <c r="H13" s="6"/>
      <c r="I13" s="6"/>
      <c r="J13" s="9"/>
      <c r="K13" s="6"/>
      <c r="L13" s="6"/>
      <c r="M13" s="6"/>
      <c r="N13" s="66"/>
      <c r="O13" s="6"/>
      <c r="P13" s="6"/>
      <c r="Q13" s="6"/>
      <c r="R13" s="6"/>
      <c r="S13" s="6"/>
      <c r="T13" s="6"/>
      <c r="U13" s="6"/>
      <c r="V13" s="6"/>
      <c r="W13" s="66"/>
      <c r="X13" s="66"/>
      <c r="Y13" s="66"/>
      <c r="Z13" s="70"/>
    </row>
    <row r="14" spans="1:26" ht="18.75" x14ac:dyDescent="0.3">
      <c r="A14" s="73">
        <f t="shared" si="1"/>
        <v>44482</v>
      </c>
      <c r="B14" s="64" t="str">
        <f t="shared" si="0"/>
        <v>Wednesday</v>
      </c>
      <c r="C14" s="6"/>
      <c r="D14" s="6"/>
      <c r="E14" s="6"/>
      <c r="F14" s="66"/>
      <c r="G14" s="6"/>
      <c r="H14" s="6"/>
      <c r="I14" s="6"/>
      <c r="J14" s="9"/>
      <c r="K14" s="10"/>
      <c r="L14" s="6"/>
      <c r="M14" s="6"/>
      <c r="N14" s="66"/>
      <c r="O14" s="6"/>
      <c r="P14" s="6"/>
      <c r="Q14" s="6"/>
      <c r="R14" s="6"/>
      <c r="S14" s="6"/>
      <c r="T14" s="6"/>
      <c r="U14" s="6"/>
      <c r="V14" s="6"/>
      <c r="W14" s="66"/>
      <c r="X14" s="66"/>
      <c r="Y14" s="66"/>
      <c r="Z14" s="70"/>
    </row>
    <row r="15" spans="1:26" ht="18.75" x14ac:dyDescent="0.3">
      <c r="A15" s="73">
        <f t="shared" si="1"/>
        <v>44483</v>
      </c>
      <c r="B15" s="64" t="str">
        <f t="shared" si="0"/>
        <v>Thursday</v>
      </c>
      <c r="C15" s="6"/>
      <c r="D15" s="6"/>
      <c r="E15" s="6"/>
      <c r="F15" s="66"/>
      <c r="G15" s="6"/>
      <c r="H15" s="6"/>
      <c r="I15" s="6"/>
      <c r="J15" s="9"/>
      <c r="K15" s="8"/>
      <c r="L15" s="6"/>
      <c r="M15" s="11"/>
      <c r="N15" s="66"/>
      <c r="O15" s="6"/>
      <c r="P15" s="6"/>
      <c r="Q15" s="6"/>
      <c r="R15" s="6"/>
      <c r="S15" s="6"/>
      <c r="T15" s="12"/>
      <c r="U15" s="6"/>
      <c r="V15" s="6"/>
      <c r="W15" s="66"/>
      <c r="X15" s="66"/>
      <c r="Y15" s="68"/>
      <c r="Z15" s="70"/>
    </row>
    <row r="16" spans="1:26" ht="18.75" x14ac:dyDescent="0.3">
      <c r="A16" s="73">
        <f t="shared" si="1"/>
        <v>44484</v>
      </c>
      <c r="B16" s="64" t="str">
        <f t="shared" si="0"/>
        <v>Friday</v>
      </c>
      <c r="C16" s="6"/>
      <c r="D16" s="6"/>
      <c r="E16" s="6"/>
      <c r="F16" s="66"/>
      <c r="G16" s="6"/>
      <c r="H16" s="6"/>
      <c r="I16" s="6"/>
      <c r="J16" s="6"/>
      <c r="K16" s="10"/>
      <c r="L16" s="9"/>
      <c r="M16" s="6"/>
      <c r="N16" s="66"/>
      <c r="O16" s="6"/>
      <c r="P16" s="6"/>
      <c r="Q16" s="6"/>
      <c r="R16" s="6"/>
      <c r="S16" s="6"/>
      <c r="T16" s="6"/>
      <c r="U16" s="6"/>
      <c r="V16" s="6"/>
      <c r="W16" s="66"/>
      <c r="X16" s="66"/>
      <c r="Y16" s="66"/>
      <c r="Z16" s="70"/>
    </row>
    <row r="17" spans="1:26" ht="18.75" x14ac:dyDescent="0.3">
      <c r="A17" s="73">
        <f t="shared" si="1"/>
        <v>44485</v>
      </c>
      <c r="B17" s="64" t="str">
        <f t="shared" si="0"/>
        <v>Saturday</v>
      </c>
      <c r="C17" s="6"/>
      <c r="D17" s="6"/>
      <c r="E17" s="6"/>
      <c r="F17" s="66"/>
      <c r="G17" s="6"/>
      <c r="H17" s="6"/>
      <c r="I17" s="6"/>
      <c r="J17" s="6"/>
      <c r="K17" s="14"/>
      <c r="L17" s="6"/>
      <c r="M17" s="6"/>
      <c r="N17" s="66"/>
      <c r="O17" s="6"/>
      <c r="P17" s="6"/>
      <c r="Q17" s="6"/>
      <c r="R17" s="6"/>
      <c r="S17" s="6"/>
      <c r="T17" s="6"/>
      <c r="U17" s="6"/>
      <c r="V17" s="6"/>
      <c r="W17" s="66"/>
      <c r="X17" s="66"/>
      <c r="Y17" s="66"/>
      <c r="Z17" s="70"/>
    </row>
    <row r="18" spans="1:26" ht="18.75" x14ac:dyDescent="0.3">
      <c r="A18" s="73">
        <f t="shared" si="1"/>
        <v>44486</v>
      </c>
      <c r="B18" s="64" t="str">
        <f t="shared" si="0"/>
        <v>Sunday</v>
      </c>
      <c r="C18" s="6"/>
      <c r="D18" s="6"/>
      <c r="E18" s="6"/>
      <c r="F18" s="66"/>
      <c r="G18" s="6"/>
      <c r="H18" s="6"/>
      <c r="I18" s="6"/>
      <c r="J18" s="9"/>
      <c r="K18" s="8"/>
      <c r="L18" s="9"/>
      <c r="M18" s="6"/>
      <c r="N18" s="66"/>
      <c r="O18" s="6"/>
      <c r="P18" s="6"/>
      <c r="Q18" s="6"/>
      <c r="R18" s="6"/>
      <c r="S18" s="6"/>
      <c r="T18" s="6"/>
      <c r="U18" s="6"/>
      <c r="V18" s="6"/>
      <c r="W18" s="66"/>
      <c r="X18" s="66"/>
      <c r="Y18" s="66"/>
      <c r="Z18" s="70"/>
    </row>
    <row r="19" spans="1:26" ht="18.75" x14ac:dyDescent="0.3">
      <c r="A19" s="73">
        <f t="shared" si="1"/>
        <v>44487</v>
      </c>
      <c r="B19" s="64" t="str">
        <f t="shared" si="0"/>
        <v>Monday</v>
      </c>
      <c r="C19" s="6"/>
      <c r="D19" s="6"/>
      <c r="E19" s="6"/>
      <c r="F19" s="66"/>
      <c r="G19" s="6"/>
      <c r="H19" s="6"/>
      <c r="I19" s="6"/>
      <c r="J19" s="9"/>
      <c r="K19" s="10"/>
      <c r="L19" s="9"/>
      <c r="M19" s="6"/>
      <c r="N19" s="66"/>
      <c r="O19" s="6"/>
      <c r="P19" s="6"/>
      <c r="Q19" s="6"/>
      <c r="R19" s="6"/>
      <c r="S19" s="6"/>
      <c r="T19" s="6"/>
      <c r="U19" s="6"/>
      <c r="V19" s="6"/>
      <c r="W19" s="66"/>
      <c r="X19" s="66"/>
      <c r="Y19" s="66"/>
      <c r="Z19" s="70"/>
    </row>
    <row r="20" spans="1:26" ht="18.75" x14ac:dyDescent="0.3">
      <c r="A20" s="73">
        <f t="shared" si="1"/>
        <v>44488</v>
      </c>
      <c r="B20" s="64" t="str">
        <f t="shared" si="0"/>
        <v>Tuesday</v>
      </c>
      <c r="C20" s="6"/>
      <c r="D20" s="6"/>
      <c r="E20" s="6"/>
      <c r="F20" s="66"/>
      <c r="G20" s="6"/>
      <c r="H20" s="6"/>
      <c r="I20" s="6"/>
      <c r="J20" s="10"/>
      <c r="K20" s="10"/>
      <c r="L20" s="9"/>
      <c r="M20" s="6"/>
      <c r="N20" s="66"/>
      <c r="O20" s="6"/>
      <c r="P20" s="6"/>
      <c r="Q20" s="6"/>
      <c r="R20" s="6"/>
      <c r="S20" s="6"/>
      <c r="T20" s="6"/>
      <c r="U20" s="6"/>
      <c r="V20" s="6"/>
      <c r="W20" s="66"/>
      <c r="X20" s="66"/>
      <c r="Y20" s="66"/>
      <c r="Z20" s="70"/>
    </row>
    <row r="21" spans="1:26" ht="18.75" x14ac:dyDescent="0.3">
      <c r="A21" s="73">
        <f t="shared" si="1"/>
        <v>44489</v>
      </c>
      <c r="B21" s="64" t="str">
        <f t="shared" si="0"/>
        <v>Wednesday</v>
      </c>
      <c r="C21" s="6"/>
      <c r="D21" s="6"/>
      <c r="E21" s="6"/>
      <c r="F21" s="66"/>
      <c r="G21" s="6"/>
      <c r="H21" s="6"/>
      <c r="I21" s="6"/>
      <c r="J21" s="10"/>
      <c r="K21" s="9"/>
      <c r="L21" s="9"/>
      <c r="M21" s="6"/>
      <c r="N21" s="66"/>
      <c r="O21" s="6"/>
      <c r="P21" s="6"/>
      <c r="Q21" s="6"/>
      <c r="R21" s="6"/>
      <c r="S21" s="6"/>
      <c r="T21" s="6"/>
      <c r="U21" s="6"/>
      <c r="V21" s="6"/>
      <c r="W21" s="66"/>
      <c r="X21" s="66"/>
      <c r="Y21" s="66"/>
      <c r="Z21" s="70"/>
    </row>
    <row r="22" spans="1:26" ht="18.75" x14ac:dyDescent="0.3">
      <c r="A22" s="73">
        <f t="shared" si="1"/>
        <v>44490</v>
      </c>
      <c r="B22" s="64" t="str">
        <f t="shared" si="0"/>
        <v>Thursday</v>
      </c>
      <c r="C22" s="6"/>
      <c r="D22" s="6"/>
      <c r="E22" s="6"/>
      <c r="F22" s="66"/>
      <c r="G22" s="6"/>
      <c r="H22" s="6"/>
      <c r="I22" s="6"/>
      <c r="J22" s="10"/>
      <c r="K22" s="9"/>
      <c r="L22" s="9"/>
      <c r="M22" s="6"/>
      <c r="N22" s="66"/>
      <c r="O22" s="6"/>
      <c r="P22" s="6"/>
      <c r="Q22" s="6"/>
      <c r="R22" s="6"/>
      <c r="S22" s="6"/>
      <c r="T22" s="6"/>
      <c r="U22" s="6"/>
      <c r="V22" s="6"/>
      <c r="W22" s="66"/>
      <c r="X22" s="66"/>
      <c r="Y22" s="66"/>
      <c r="Z22" s="70"/>
    </row>
    <row r="23" spans="1:26" ht="18.75" customHeight="1" x14ac:dyDescent="0.3">
      <c r="A23" s="73">
        <f t="shared" si="1"/>
        <v>44491</v>
      </c>
      <c r="B23" s="64" t="str">
        <f t="shared" si="0"/>
        <v>Friday</v>
      </c>
      <c r="C23" s="6"/>
      <c r="D23" s="6"/>
      <c r="E23" s="6"/>
      <c r="F23" s="66"/>
      <c r="G23" s="6"/>
      <c r="H23" s="6"/>
      <c r="I23" s="6"/>
      <c r="J23" s="10"/>
      <c r="K23" s="14"/>
      <c r="L23" s="9"/>
      <c r="M23" s="6"/>
      <c r="N23" s="66"/>
      <c r="O23" s="6"/>
      <c r="P23" s="6"/>
      <c r="Q23" s="6"/>
      <c r="R23" s="6"/>
      <c r="S23" s="6"/>
      <c r="T23" s="6"/>
      <c r="U23" s="6"/>
      <c r="V23" s="6"/>
      <c r="W23" s="66"/>
      <c r="X23" s="66"/>
      <c r="Y23" s="66"/>
      <c r="Z23" s="70"/>
    </row>
    <row r="24" spans="1:26" ht="18.75" x14ac:dyDescent="0.3">
      <c r="A24" s="73">
        <f t="shared" si="1"/>
        <v>44492</v>
      </c>
      <c r="B24" s="64" t="str">
        <f t="shared" si="0"/>
        <v>Saturday</v>
      </c>
      <c r="C24" s="6"/>
      <c r="D24" s="6"/>
      <c r="E24" s="6"/>
      <c r="F24" s="66"/>
      <c r="G24" s="6"/>
      <c r="H24" s="6"/>
      <c r="I24" s="6"/>
      <c r="J24" s="10"/>
      <c r="K24" s="10"/>
      <c r="L24" s="9"/>
      <c r="M24" s="6"/>
      <c r="N24" s="66"/>
      <c r="O24" s="6"/>
      <c r="P24" s="6"/>
      <c r="Q24" s="6"/>
      <c r="R24" s="6"/>
      <c r="S24" s="6"/>
      <c r="T24" s="6"/>
      <c r="U24" s="13"/>
      <c r="V24" s="6"/>
      <c r="W24" s="66"/>
      <c r="X24" s="66"/>
      <c r="Y24" s="66"/>
      <c r="Z24" s="70"/>
    </row>
    <row r="25" spans="1:26" ht="18.75" x14ac:dyDescent="0.3">
      <c r="A25" s="73">
        <f t="shared" si="1"/>
        <v>44493</v>
      </c>
      <c r="B25" s="64" t="str">
        <f t="shared" si="0"/>
        <v>Sunday</v>
      </c>
      <c r="C25" s="6"/>
      <c r="D25" s="6"/>
      <c r="E25" s="6"/>
      <c r="F25" s="66"/>
      <c r="G25" s="6"/>
      <c r="H25" s="6"/>
      <c r="I25" s="6"/>
      <c r="J25" s="10"/>
      <c r="K25" s="10"/>
      <c r="L25" s="6"/>
      <c r="M25" s="6"/>
      <c r="N25" s="66"/>
      <c r="O25" s="6"/>
      <c r="P25" s="6"/>
      <c r="Q25" s="6"/>
      <c r="R25" s="6"/>
      <c r="S25" s="6"/>
      <c r="T25" s="6"/>
      <c r="U25" s="6"/>
      <c r="V25" s="6"/>
      <c r="W25" s="66"/>
      <c r="X25" s="66"/>
      <c r="Y25" s="66"/>
      <c r="Z25" s="70"/>
    </row>
    <row r="26" spans="1:26" ht="18.75" x14ac:dyDescent="0.3">
      <c r="A26" s="73">
        <f t="shared" si="1"/>
        <v>44494</v>
      </c>
      <c r="B26" s="64" t="str">
        <f t="shared" si="0"/>
        <v>Monday</v>
      </c>
      <c r="C26" s="6"/>
      <c r="D26" s="6"/>
      <c r="E26" s="6"/>
      <c r="F26" s="66"/>
      <c r="G26" s="6"/>
      <c r="H26" s="6"/>
      <c r="I26" s="6"/>
      <c r="J26" s="10"/>
      <c r="K26" s="6"/>
      <c r="L26" s="6"/>
      <c r="M26" s="6"/>
      <c r="N26" s="66"/>
      <c r="O26" s="6"/>
      <c r="P26" s="6"/>
      <c r="Q26" s="6"/>
      <c r="R26" s="6"/>
      <c r="S26" s="6"/>
      <c r="T26" s="6"/>
      <c r="U26" s="6"/>
      <c r="V26" s="6"/>
      <c r="W26" s="66"/>
      <c r="X26" s="66"/>
      <c r="Y26" s="66"/>
      <c r="Z26" s="70"/>
    </row>
    <row r="27" spans="1:26" ht="18.75" x14ac:dyDescent="0.3">
      <c r="A27" s="73">
        <f t="shared" si="1"/>
        <v>44495</v>
      </c>
      <c r="B27" s="64" t="str">
        <f t="shared" si="0"/>
        <v>Tuesday</v>
      </c>
      <c r="C27" s="6"/>
      <c r="D27" s="6"/>
      <c r="E27" s="6"/>
      <c r="F27" s="66"/>
      <c r="G27" s="6"/>
      <c r="H27" s="6"/>
      <c r="I27" s="6"/>
      <c r="J27" s="9"/>
      <c r="K27" s="10"/>
      <c r="L27" s="6"/>
      <c r="M27" s="6"/>
      <c r="N27" s="66"/>
      <c r="O27" s="6"/>
      <c r="P27" s="6"/>
      <c r="Q27" s="6"/>
      <c r="R27" s="6"/>
      <c r="S27" s="6"/>
      <c r="T27" s="6"/>
      <c r="U27" s="6"/>
      <c r="V27" s="6"/>
      <c r="W27" s="66"/>
      <c r="X27" s="66"/>
      <c r="Y27" s="66"/>
      <c r="Z27" s="70"/>
    </row>
    <row r="28" spans="1:26" ht="18.75" x14ac:dyDescent="0.3">
      <c r="A28" s="73">
        <f t="shared" si="1"/>
        <v>44496</v>
      </c>
      <c r="B28" s="64" t="str">
        <f t="shared" si="0"/>
        <v>Wednesday</v>
      </c>
      <c r="C28" s="6"/>
      <c r="D28" s="6"/>
      <c r="E28" s="6"/>
      <c r="F28" s="66"/>
      <c r="G28" s="6"/>
      <c r="H28" s="6"/>
      <c r="I28" s="6"/>
      <c r="J28" s="9"/>
      <c r="K28" s="9"/>
      <c r="L28" s="6"/>
      <c r="M28" s="6"/>
      <c r="N28" s="66"/>
      <c r="O28" s="6"/>
      <c r="P28" s="6"/>
      <c r="Q28" s="6"/>
      <c r="R28" s="6"/>
      <c r="S28" s="6"/>
      <c r="T28" s="6"/>
      <c r="U28" s="6"/>
      <c r="V28" s="6"/>
      <c r="W28" s="66"/>
      <c r="X28" s="66"/>
      <c r="Y28" s="66"/>
      <c r="Z28" s="70"/>
    </row>
    <row r="29" spans="1:26" ht="18.75" x14ac:dyDescent="0.3">
      <c r="A29" s="73">
        <f t="shared" si="1"/>
        <v>44497</v>
      </c>
      <c r="B29" s="64" t="str">
        <f t="shared" si="0"/>
        <v>Thursday</v>
      </c>
      <c r="C29" s="6"/>
      <c r="D29" s="6"/>
      <c r="E29" s="6"/>
      <c r="F29" s="66"/>
      <c r="G29" s="6"/>
      <c r="H29" s="6"/>
      <c r="I29" s="6"/>
      <c r="J29" s="6"/>
      <c r="K29" s="10"/>
      <c r="L29" s="6"/>
      <c r="M29" s="6"/>
      <c r="N29" s="66"/>
      <c r="O29" s="6"/>
      <c r="P29" s="6"/>
      <c r="Q29" s="6"/>
      <c r="R29" s="6"/>
      <c r="S29" s="6"/>
      <c r="T29" s="6"/>
      <c r="U29" s="6"/>
      <c r="V29" s="6"/>
      <c r="W29" s="66"/>
      <c r="X29" s="66"/>
      <c r="Y29" s="66"/>
      <c r="Z29" s="70"/>
    </row>
    <row r="30" spans="1:26" ht="18.75" x14ac:dyDescent="0.3">
      <c r="A30" s="73">
        <f t="shared" si="1"/>
        <v>44498</v>
      </c>
      <c r="B30" s="64" t="str">
        <f t="shared" si="0"/>
        <v>Friday</v>
      </c>
      <c r="C30" s="6"/>
      <c r="D30" s="6"/>
      <c r="E30" s="6"/>
      <c r="F30" s="66"/>
      <c r="G30" s="6"/>
      <c r="H30" s="6"/>
      <c r="I30" s="6"/>
      <c r="J30" s="6"/>
      <c r="K30" s="14"/>
      <c r="L30" s="6"/>
      <c r="M30" s="6"/>
      <c r="N30" s="66"/>
      <c r="O30" s="6"/>
      <c r="P30" s="6"/>
      <c r="Q30" s="6"/>
      <c r="R30" s="6"/>
      <c r="S30" s="6"/>
      <c r="T30" s="6"/>
      <c r="U30" s="6"/>
      <c r="V30" s="6"/>
      <c r="W30" s="66"/>
      <c r="X30" s="66"/>
      <c r="Y30" s="66"/>
      <c r="Z30" s="70"/>
    </row>
    <row r="31" spans="1:26" ht="18.75" x14ac:dyDescent="0.3">
      <c r="A31" s="73">
        <f t="shared" si="1"/>
        <v>44499</v>
      </c>
      <c r="B31" s="64" t="str">
        <f t="shared" si="0"/>
        <v>Saturday</v>
      </c>
      <c r="C31" s="6"/>
      <c r="D31" s="6"/>
      <c r="E31" s="6"/>
      <c r="F31" s="66"/>
      <c r="G31" s="6"/>
      <c r="H31" s="6"/>
      <c r="I31" s="6"/>
      <c r="J31" s="6"/>
      <c r="K31" s="6"/>
      <c r="L31" s="6"/>
      <c r="M31" s="6"/>
      <c r="N31" s="66"/>
      <c r="O31" s="6"/>
      <c r="P31" s="6"/>
      <c r="Q31" s="6"/>
      <c r="R31" s="6"/>
      <c r="S31" s="6"/>
      <c r="T31" s="6"/>
      <c r="U31" s="6"/>
      <c r="V31" s="6"/>
      <c r="W31" s="66"/>
      <c r="X31" s="66"/>
      <c r="Y31" s="66"/>
      <c r="Z31" s="70"/>
    </row>
    <row r="32" spans="1:26" ht="16.5" customHeight="1" thickBot="1" x14ac:dyDescent="0.35">
      <c r="A32" s="73">
        <f t="shared" si="1"/>
        <v>44500</v>
      </c>
      <c r="B32" s="64" t="str">
        <f t="shared" si="0"/>
        <v>Sunday</v>
      </c>
      <c r="C32" s="15"/>
      <c r="D32" s="15"/>
      <c r="E32" s="15"/>
      <c r="F32" s="67"/>
      <c r="G32" s="15"/>
      <c r="H32" s="15"/>
      <c r="I32" s="15"/>
      <c r="J32" s="15"/>
      <c r="K32" s="15"/>
      <c r="L32" s="16"/>
      <c r="M32" s="15"/>
      <c r="N32" s="68"/>
      <c r="O32" s="15"/>
      <c r="P32" s="15"/>
      <c r="Q32" s="15"/>
      <c r="R32" s="15"/>
      <c r="S32" s="15"/>
      <c r="T32" s="15"/>
      <c r="U32" s="15"/>
      <c r="V32" s="15"/>
      <c r="W32" s="67"/>
      <c r="X32" s="67"/>
      <c r="Y32" s="67"/>
      <c r="Z32" s="71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2">SUM(C2:C32)/31</f>
        <v>0</v>
      </c>
      <c r="D37" s="11">
        <f t="shared" si="2"/>
        <v>0</v>
      </c>
      <c r="E37" s="11">
        <f t="shared" si="2"/>
        <v>0</v>
      </c>
      <c r="F37" s="11">
        <f t="shared" si="2"/>
        <v>0</v>
      </c>
      <c r="G37" s="11">
        <f t="shared" si="2"/>
        <v>0</v>
      </c>
      <c r="H37" s="11">
        <f t="shared" si="2"/>
        <v>0</v>
      </c>
      <c r="I37" s="11">
        <f t="shared" si="2"/>
        <v>0</v>
      </c>
      <c r="J37" s="11">
        <f t="shared" si="2"/>
        <v>0</v>
      </c>
      <c r="K37" s="11">
        <f t="shared" si="2"/>
        <v>0</v>
      </c>
      <c r="L37" s="11">
        <f t="shared" si="2"/>
        <v>0</v>
      </c>
      <c r="M37" s="11">
        <f t="shared" si="2"/>
        <v>0</v>
      </c>
      <c r="N37" s="11">
        <f>SUM(N2:N33)/31</f>
        <v>0</v>
      </c>
      <c r="O37" s="11">
        <f t="shared" ref="O37:V37" si="3">SUM(O2:O32)/31</f>
        <v>0</v>
      </c>
      <c r="P37" s="11">
        <f t="shared" si="3"/>
        <v>0</v>
      </c>
      <c r="Q37" s="11">
        <f t="shared" si="3"/>
        <v>0</v>
      </c>
      <c r="R37" s="11">
        <f t="shared" si="3"/>
        <v>0</v>
      </c>
      <c r="S37" s="11">
        <f t="shared" si="3"/>
        <v>0</v>
      </c>
      <c r="T37" s="11">
        <f t="shared" si="3"/>
        <v>0</v>
      </c>
      <c r="U37" s="11">
        <f t="shared" si="3"/>
        <v>0</v>
      </c>
      <c r="V37" s="11">
        <f t="shared" si="3"/>
        <v>0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1048576" spans="7:26" s="23" customFormat="1" x14ac:dyDescent="0.25">
      <c r="G1048576" s="23">
        <f>AVERAGE(G2:G1048575)</f>
        <v>0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C0B8D-7DE5-41CB-A0D5-B3CF18830726}">
  <sheetPr>
    <pageSetUpPr fitToPage="1"/>
  </sheetPr>
  <dimension ref="A1:Z1048576"/>
  <sheetViews>
    <sheetView zoomScale="70" zoomScaleNormal="70" workbookViewId="0">
      <selection activeCell="E35" sqref="E35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3.140625" style="23" customWidth="1"/>
    <col min="11" max="11" width="13.28515625" style="23" customWidth="1"/>
    <col min="12" max="12" width="9.85546875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94.5" thickBot="1" x14ac:dyDescent="0.3">
      <c r="A1" s="58" t="s">
        <v>32</v>
      </c>
      <c r="B1" s="59" t="s">
        <v>0</v>
      </c>
      <c r="C1" s="60" t="s">
        <v>1</v>
      </c>
      <c r="D1" s="60" t="s">
        <v>2</v>
      </c>
      <c r="E1" s="61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  <c r="L1" s="60" t="s">
        <v>10</v>
      </c>
      <c r="M1" s="60" t="s">
        <v>11</v>
      </c>
      <c r="N1" s="60" t="s">
        <v>12</v>
      </c>
      <c r="O1" s="60" t="s">
        <v>13</v>
      </c>
      <c r="P1" s="60" t="s">
        <v>14</v>
      </c>
      <c r="Q1" s="60" t="s">
        <v>15</v>
      </c>
      <c r="R1" s="60" t="s">
        <v>16</v>
      </c>
      <c r="S1" s="60" t="s">
        <v>17</v>
      </c>
      <c r="T1" s="60" t="s">
        <v>18</v>
      </c>
      <c r="U1" s="60" t="s">
        <v>19</v>
      </c>
      <c r="V1" s="60" t="s">
        <v>20</v>
      </c>
      <c r="W1" s="60" t="s">
        <v>21</v>
      </c>
      <c r="X1" s="60" t="s">
        <v>22</v>
      </c>
      <c r="Y1" s="60" t="s">
        <v>23</v>
      </c>
      <c r="Z1" s="62" t="s">
        <v>24</v>
      </c>
    </row>
    <row r="2" spans="1:26" ht="18.75" x14ac:dyDescent="0.3">
      <c r="A2" s="72">
        <v>44501</v>
      </c>
      <c r="B2" s="63" t="str">
        <f>TEXT(A2,"dddd")</f>
        <v>Monday</v>
      </c>
      <c r="C2" s="34"/>
      <c r="D2" s="34"/>
      <c r="E2" s="34"/>
      <c r="F2" s="65"/>
      <c r="G2" s="34"/>
      <c r="H2" s="34"/>
      <c r="I2" s="34"/>
      <c r="J2" s="34"/>
      <c r="K2" s="34"/>
      <c r="L2" s="34"/>
      <c r="M2" s="34"/>
      <c r="N2" s="65"/>
      <c r="O2" s="34"/>
      <c r="P2" s="34"/>
      <c r="Q2" s="34"/>
      <c r="R2" s="34"/>
      <c r="S2" s="34"/>
      <c r="T2" s="34"/>
      <c r="U2" s="34"/>
      <c r="V2" s="34"/>
      <c r="W2" s="65"/>
      <c r="X2" s="65"/>
      <c r="Y2" s="65"/>
      <c r="Z2" s="69"/>
    </row>
    <row r="3" spans="1:26" ht="18.75" x14ac:dyDescent="0.3">
      <c r="A3" s="73">
        <f>A2+1</f>
        <v>44502</v>
      </c>
      <c r="B3" s="64" t="str">
        <f t="shared" ref="B3:B31" si="0">TEXT(A3,"dddd")</f>
        <v>Tuesday</v>
      </c>
      <c r="C3" s="6"/>
      <c r="D3" s="6"/>
      <c r="E3" s="6"/>
      <c r="F3" s="66"/>
      <c r="G3" s="6"/>
      <c r="H3" s="6"/>
      <c r="I3" s="6"/>
      <c r="J3" s="6"/>
      <c r="K3" s="6"/>
      <c r="L3" s="6"/>
      <c r="M3" s="6"/>
      <c r="N3" s="66"/>
      <c r="O3" s="6"/>
      <c r="P3" s="6"/>
      <c r="Q3" s="6"/>
      <c r="R3" s="6"/>
      <c r="S3" s="6"/>
      <c r="T3" s="6"/>
      <c r="U3" s="6"/>
      <c r="V3" s="6"/>
      <c r="W3" s="66"/>
      <c r="X3" s="66"/>
      <c r="Y3" s="66"/>
      <c r="Z3" s="70"/>
    </row>
    <row r="4" spans="1:26" ht="18.75" x14ac:dyDescent="0.3">
      <c r="A4" s="73">
        <f t="shared" ref="A4:A31" si="1">A3+1</f>
        <v>44503</v>
      </c>
      <c r="B4" s="64" t="str">
        <f t="shared" si="0"/>
        <v>Wednesday</v>
      </c>
      <c r="C4" s="6"/>
      <c r="D4" s="6"/>
      <c r="E4" s="6"/>
      <c r="F4" s="66"/>
      <c r="G4" s="6"/>
      <c r="H4" s="6"/>
      <c r="I4" s="6"/>
      <c r="J4" s="6"/>
      <c r="K4" s="8"/>
      <c r="L4" s="6"/>
      <c r="M4" s="6"/>
      <c r="N4" s="66"/>
      <c r="O4" s="6"/>
      <c r="P4" s="6"/>
      <c r="Q4" s="6"/>
      <c r="R4" s="6"/>
      <c r="S4" s="6"/>
      <c r="T4" s="6"/>
      <c r="U4" s="6"/>
      <c r="V4" s="6"/>
      <c r="W4" s="66"/>
      <c r="X4" s="66"/>
      <c r="Y4" s="66"/>
      <c r="Z4" s="70"/>
    </row>
    <row r="5" spans="1:26" ht="18.75" x14ac:dyDescent="0.3">
      <c r="A5" s="73">
        <f t="shared" si="1"/>
        <v>44504</v>
      </c>
      <c r="B5" s="64" t="str">
        <f t="shared" si="0"/>
        <v>Thursday</v>
      </c>
      <c r="C5" s="6"/>
      <c r="D5" s="6"/>
      <c r="E5" s="6"/>
      <c r="F5" s="66"/>
      <c r="G5" s="6"/>
      <c r="H5" s="6"/>
      <c r="I5" s="6"/>
      <c r="J5" s="6"/>
      <c r="K5" s="6"/>
      <c r="L5" s="6"/>
      <c r="M5" s="6"/>
      <c r="N5" s="66"/>
      <c r="O5" s="6"/>
      <c r="P5" s="6"/>
      <c r="Q5" s="6"/>
      <c r="R5" s="6"/>
      <c r="S5" s="6"/>
      <c r="T5" s="6"/>
      <c r="U5" s="6"/>
      <c r="V5" s="6"/>
      <c r="W5" s="66"/>
      <c r="X5" s="66"/>
      <c r="Y5" s="66"/>
      <c r="Z5" s="70"/>
    </row>
    <row r="6" spans="1:26" ht="18.75" x14ac:dyDescent="0.3">
      <c r="A6" s="73">
        <f t="shared" si="1"/>
        <v>44505</v>
      </c>
      <c r="B6" s="64" t="str">
        <f t="shared" si="0"/>
        <v>Friday</v>
      </c>
      <c r="C6" s="6"/>
      <c r="D6" s="6"/>
      <c r="E6" s="6"/>
      <c r="F6" s="66"/>
      <c r="G6" s="6"/>
      <c r="H6" s="6"/>
      <c r="I6" s="6"/>
      <c r="J6" s="6"/>
      <c r="K6" s="6"/>
      <c r="L6" s="6"/>
      <c r="M6" s="6"/>
      <c r="N6" s="66"/>
      <c r="O6" s="6"/>
      <c r="P6" s="6"/>
      <c r="Q6" s="6"/>
      <c r="R6" s="6"/>
      <c r="S6" s="6"/>
      <c r="T6" s="6"/>
      <c r="U6" s="6"/>
      <c r="V6" s="6"/>
      <c r="W6" s="66"/>
      <c r="X6" s="66"/>
      <c r="Y6" s="66"/>
      <c r="Z6" s="70"/>
    </row>
    <row r="7" spans="1:26" ht="18.75" x14ac:dyDescent="0.3">
      <c r="A7" s="73">
        <f t="shared" si="1"/>
        <v>44506</v>
      </c>
      <c r="B7" s="64" t="str">
        <f t="shared" si="0"/>
        <v>Saturday</v>
      </c>
      <c r="C7" s="6"/>
      <c r="D7" s="6"/>
      <c r="E7" s="6"/>
      <c r="F7" s="66"/>
      <c r="G7" s="6"/>
      <c r="H7" s="6"/>
      <c r="I7" s="6"/>
      <c r="J7" s="6"/>
      <c r="K7" s="8"/>
      <c r="L7" s="6"/>
      <c r="M7" s="6"/>
      <c r="N7" s="66"/>
      <c r="O7" s="6"/>
      <c r="P7" s="6"/>
      <c r="Q7" s="6"/>
      <c r="R7" s="6"/>
      <c r="S7" s="6"/>
      <c r="T7" s="6"/>
      <c r="U7" s="6"/>
      <c r="V7" s="6"/>
      <c r="W7" s="66"/>
      <c r="X7" s="66"/>
      <c r="Y7" s="66"/>
      <c r="Z7" s="70"/>
    </row>
    <row r="8" spans="1:26" ht="18.75" x14ac:dyDescent="0.3">
      <c r="A8" s="73">
        <f t="shared" si="1"/>
        <v>44507</v>
      </c>
      <c r="B8" s="64" t="str">
        <f t="shared" si="0"/>
        <v>Sunday</v>
      </c>
      <c r="C8" s="6"/>
      <c r="D8" s="6"/>
      <c r="E8" s="6"/>
      <c r="F8" s="66"/>
      <c r="G8" s="6"/>
      <c r="H8" s="6"/>
      <c r="I8" s="6"/>
      <c r="J8" s="9"/>
      <c r="K8" s="9"/>
      <c r="L8" s="6"/>
      <c r="M8" s="6"/>
      <c r="N8" s="66"/>
      <c r="O8" s="6"/>
      <c r="P8" s="6"/>
      <c r="Q8" s="6"/>
      <c r="R8" s="6"/>
      <c r="S8" s="6"/>
      <c r="T8" s="6"/>
      <c r="U8" s="6"/>
      <c r="V8" s="6"/>
      <c r="W8" s="66"/>
      <c r="X8" s="66"/>
      <c r="Y8" s="66"/>
      <c r="Z8" s="70"/>
    </row>
    <row r="9" spans="1:26" ht="18.75" x14ac:dyDescent="0.3">
      <c r="A9" s="73">
        <f t="shared" si="1"/>
        <v>44508</v>
      </c>
      <c r="B9" s="64" t="str">
        <f t="shared" si="0"/>
        <v>Monday</v>
      </c>
      <c r="C9" s="6"/>
      <c r="D9" s="6"/>
      <c r="E9" s="6"/>
      <c r="F9" s="66"/>
      <c r="G9" s="6"/>
      <c r="H9" s="6"/>
      <c r="I9" s="6"/>
      <c r="J9" s="9"/>
      <c r="K9" s="9"/>
      <c r="L9" s="8"/>
      <c r="M9" s="6"/>
      <c r="N9" s="66"/>
      <c r="O9" s="6"/>
      <c r="P9" s="6"/>
      <c r="Q9" s="6"/>
      <c r="R9" s="6"/>
      <c r="S9" s="6"/>
      <c r="T9" s="6"/>
      <c r="U9" s="6"/>
      <c r="V9" s="6"/>
      <c r="W9" s="66"/>
      <c r="X9" s="66"/>
      <c r="Y9" s="66"/>
      <c r="Z9" s="70"/>
    </row>
    <row r="10" spans="1:26" ht="18.75" x14ac:dyDescent="0.3">
      <c r="A10" s="73">
        <f t="shared" si="1"/>
        <v>44509</v>
      </c>
      <c r="B10" s="64" t="str">
        <f t="shared" si="0"/>
        <v>Tuesday</v>
      </c>
      <c r="C10" s="6"/>
      <c r="D10" s="6"/>
      <c r="E10" s="6"/>
      <c r="F10" s="66"/>
      <c r="G10" s="6"/>
      <c r="H10" s="6"/>
      <c r="I10" s="6"/>
      <c r="J10" s="9"/>
      <c r="K10" s="9"/>
      <c r="L10" s="6"/>
      <c r="M10" s="6"/>
      <c r="N10" s="66"/>
      <c r="O10" s="6"/>
      <c r="P10" s="6"/>
      <c r="Q10" s="6"/>
      <c r="R10" s="6"/>
      <c r="S10" s="6"/>
      <c r="T10" s="6"/>
      <c r="U10" s="6"/>
      <c r="V10" s="6"/>
      <c r="W10" s="66"/>
      <c r="X10" s="66"/>
      <c r="Y10" s="66"/>
      <c r="Z10" s="70"/>
    </row>
    <row r="11" spans="1:26" ht="18.75" x14ac:dyDescent="0.3">
      <c r="A11" s="73">
        <f t="shared" si="1"/>
        <v>44510</v>
      </c>
      <c r="B11" s="64" t="str">
        <f t="shared" si="0"/>
        <v>Wednesday</v>
      </c>
      <c r="C11" s="6"/>
      <c r="D11" s="6"/>
      <c r="E11" s="6"/>
      <c r="F11" s="66"/>
      <c r="G11" s="6"/>
      <c r="H11" s="6"/>
      <c r="I11" s="6"/>
      <c r="J11" s="9"/>
      <c r="K11" s="9"/>
      <c r="L11" s="6"/>
      <c r="M11" s="6"/>
      <c r="N11" s="66"/>
      <c r="O11" s="6"/>
      <c r="P11" s="6"/>
      <c r="Q11" s="6"/>
      <c r="R11" s="6"/>
      <c r="S11" s="6"/>
      <c r="T11" s="6"/>
      <c r="U11" s="6"/>
      <c r="V11" s="6"/>
      <c r="W11" s="66"/>
      <c r="X11" s="66"/>
      <c r="Y11" s="66"/>
      <c r="Z11" s="70"/>
    </row>
    <row r="12" spans="1:26" ht="18.75" x14ac:dyDescent="0.3">
      <c r="A12" s="73">
        <f t="shared" si="1"/>
        <v>44511</v>
      </c>
      <c r="B12" s="64" t="str">
        <f t="shared" si="0"/>
        <v>Thursday</v>
      </c>
      <c r="C12" s="6"/>
      <c r="D12" s="6"/>
      <c r="E12" s="6"/>
      <c r="F12" s="66"/>
      <c r="G12" s="6"/>
      <c r="H12" s="6"/>
      <c r="I12" s="6"/>
      <c r="J12" s="9"/>
      <c r="K12" s="6"/>
      <c r="L12" s="6"/>
      <c r="M12" s="6"/>
      <c r="N12" s="66"/>
      <c r="O12" s="6"/>
      <c r="P12" s="6"/>
      <c r="Q12" s="6"/>
      <c r="R12" s="6"/>
      <c r="S12" s="6"/>
      <c r="T12" s="6"/>
      <c r="U12" s="6"/>
      <c r="V12" s="6"/>
      <c r="W12" s="66"/>
      <c r="X12" s="66"/>
      <c r="Y12" s="66"/>
      <c r="Z12" s="70"/>
    </row>
    <row r="13" spans="1:26" ht="18.75" x14ac:dyDescent="0.3">
      <c r="A13" s="73">
        <f t="shared" si="1"/>
        <v>44512</v>
      </c>
      <c r="B13" s="64" t="str">
        <f t="shared" si="0"/>
        <v>Friday</v>
      </c>
      <c r="C13" s="6"/>
      <c r="D13" s="6"/>
      <c r="E13" s="6"/>
      <c r="F13" s="66"/>
      <c r="G13" s="6"/>
      <c r="H13" s="6"/>
      <c r="I13" s="6"/>
      <c r="J13" s="9"/>
      <c r="K13" s="6"/>
      <c r="L13" s="6"/>
      <c r="M13" s="6"/>
      <c r="N13" s="66"/>
      <c r="O13" s="6"/>
      <c r="P13" s="6"/>
      <c r="Q13" s="6"/>
      <c r="R13" s="6"/>
      <c r="S13" s="6"/>
      <c r="T13" s="6"/>
      <c r="U13" s="6"/>
      <c r="V13" s="6"/>
      <c r="W13" s="66"/>
      <c r="X13" s="66"/>
      <c r="Y13" s="66"/>
      <c r="Z13" s="70"/>
    </row>
    <row r="14" spans="1:26" ht="18.75" x14ac:dyDescent="0.3">
      <c r="A14" s="73">
        <f t="shared" si="1"/>
        <v>44513</v>
      </c>
      <c r="B14" s="64" t="str">
        <f t="shared" si="0"/>
        <v>Saturday</v>
      </c>
      <c r="C14" s="6"/>
      <c r="D14" s="6"/>
      <c r="E14" s="6"/>
      <c r="F14" s="66"/>
      <c r="G14" s="6"/>
      <c r="H14" s="6"/>
      <c r="I14" s="6"/>
      <c r="J14" s="9"/>
      <c r="K14" s="10"/>
      <c r="L14" s="6"/>
      <c r="M14" s="6"/>
      <c r="N14" s="66"/>
      <c r="O14" s="6"/>
      <c r="P14" s="6"/>
      <c r="Q14" s="6"/>
      <c r="R14" s="6"/>
      <c r="S14" s="6"/>
      <c r="T14" s="6"/>
      <c r="U14" s="6"/>
      <c r="V14" s="6"/>
      <c r="W14" s="66"/>
      <c r="X14" s="66"/>
      <c r="Y14" s="66"/>
      <c r="Z14" s="70"/>
    </row>
    <row r="15" spans="1:26" ht="18.75" x14ac:dyDescent="0.3">
      <c r="A15" s="73">
        <f t="shared" si="1"/>
        <v>44514</v>
      </c>
      <c r="B15" s="64" t="str">
        <f t="shared" si="0"/>
        <v>Sunday</v>
      </c>
      <c r="C15" s="6"/>
      <c r="D15" s="6"/>
      <c r="E15" s="6"/>
      <c r="F15" s="66"/>
      <c r="G15" s="6"/>
      <c r="H15" s="6"/>
      <c r="I15" s="6"/>
      <c r="J15" s="9"/>
      <c r="K15" s="8"/>
      <c r="L15" s="6"/>
      <c r="M15" s="11"/>
      <c r="N15" s="66"/>
      <c r="O15" s="6"/>
      <c r="P15" s="6"/>
      <c r="Q15" s="6"/>
      <c r="R15" s="6"/>
      <c r="S15" s="6"/>
      <c r="T15" s="12"/>
      <c r="U15" s="6"/>
      <c r="V15" s="6"/>
      <c r="W15" s="66"/>
      <c r="X15" s="66"/>
      <c r="Y15" s="68"/>
      <c r="Z15" s="70"/>
    </row>
    <row r="16" spans="1:26" ht="18.75" x14ac:dyDescent="0.3">
      <c r="A16" s="73">
        <f t="shared" si="1"/>
        <v>44515</v>
      </c>
      <c r="B16" s="64" t="str">
        <f t="shared" si="0"/>
        <v>Monday</v>
      </c>
      <c r="C16" s="6"/>
      <c r="D16" s="6"/>
      <c r="E16" s="6"/>
      <c r="F16" s="66"/>
      <c r="G16" s="6"/>
      <c r="H16" s="6"/>
      <c r="I16" s="6"/>
      <c r="J16" s="6"/>
      <c r="K16" s="10"/>
      <c r="L16" s="9"/>
      <c r="M16" s="6"/>
      <c r="N16" s="66"/>
      <c r="O16" s="6"/>
      <c r="P16" s="6"/>
      <c r="Q16" s="6"/>
      <c r="R16" s="6"/>
      <c r="S16" s="6"/>
      <c r="T16" s="6"/>
      <c r="U16" s="6"/>
      <c r="V16" s="6"/>
      <c r="W16" s="66"/>
      <c r="X16" s="66"/>
      <c r="Y16" s="66"/>
      <c r="Z16" s="70"/>
    </row>
    <row r="17" spans="1:26" ht="18.75" x14ac:dyDescent="0.3">
      <c r="A17" s="73">
        <f t="shared" si="1"/>
        <v>44516</v>
      </c>
      <c r="B17" s="64" t="str">
        <f t="shared" si="0"/>
        <v>Tuesday</v>
      </c>
      <c r="C17" s="6"/>
      <c r="D17" s="6"/>
      <c r="E17" s="6"/>
      <c r="F17" s="66"/>
      <c r="G17" s="6"/>
      <c r="H17" s="6"/>
      <c r="I17" s="6"/>
      <c r="J17" s="6"/>
      <c r="K17" s="14"/>
      <c r="L17" s="6"/>
      <c r="M17" s="6"/>
      <c r="N17" s="66"/>
      <c r="O17" s="6"/>
      <c r="P17" s="6"/>
      <c r="Q17" s="6"/>
      <c r="R17" s="6"/>
      <c r="S17" s="6"/>
      <c r="T17" s="6"/>
      <c r="U17" s="6"/>
      <c r="V17" s="6"/>
      <c r="W17" s="66"/>
      <c r="X17" s="66"/>
      <c r="Y17" s="66"/>
      <c r="Z17" s="70"/>
    </row>
    <row r="18" spans="1:26" ht="18.75" x14ac:dyDescent="0.3">
      <c r="A18" s="73">
        <f t="shared" si="1"/>
        <v>44517</v>
      </c>
      <c r="B18" s="64" t="str">
        <f t="shared" si="0"/>
        <v>Wednesday</v>
      </c>
      <c r="C18" s="6"/>
      <c r="D18" s="6"/>
      <c r="E18" s="6"/>
      <c r="F18" s="66"/>
      <c r="G18" s="6"/>
      <c r="H18" s="6"/>
      <c r="I18" s="6"/>
      <c r="J18" s="9"/>
      <c r="K18" s="8"/>
      <c r="L18" s="9"/>
      <c r="M18" s="6"/>
      <c r="N18" s="66"/>
      <c r="O18" s="6"/>
      <c r="P18" s="6"/>
      <c r="Q18" s="6"/>
      <c r="R18" s="6"/>
      <c r="S18" s="6"/>
      <c r="T18" s="6"/>
      <c r="U18" s="6"/>
      <c r="V18" s="6"/>
      <c r="W18" s="66"/>
      <c r="X18" s="66"/>
      <c r="Y18" s="66"/>
      <c r="Z18" s="70"/>
    </row>
    <row r="19" spans="1:26" ht="18.75" x14ac:dyDescent="0.3">
      <c r="A19" s="73">
        <f t="shared" si="1"/>
        <v>44518</v>
      </c>
      <c r="B19" s="64" t="str">
        <f t="shared" si="0"/>
        <v>Thursday</v>
      </c>
      <c r="C19" s="6"/>
      <c r="D19" s="6"/>
      <c r="E19" s="6"/>
      <c r="F19" s="66"/>
      <c r="G19" s="6"/>
      <c r="H19" s="6"/>
      <c r="I19" s="6"/>
      <c r="J19" s="9"/>
      <c r="K19" s="10"/>
      <c r="L19" s="9"/>
      <c r="M19" s="6"/>
      <c r="N19" s="66"/>
      <c r="O19" s="6"/>
      <c r="P19" s="6"/>
      <c r="Q19" s="6"/>
      <c r="R19" s="6"/>
      <c r="S19" s="6"/>
      <c r="T19" s="6"/>
      <c r="U19" s="6"/>
      <c r="V19" s="6"/>
      <c r="W19" s="66"/>
      <c r="X19" s="66"/>
      <c r="Y19" s="66"/>
      <c r="Z19" s="70"/>
    </row>
    <row r="20" spans="1:26" ht="18.75" x14ac:dyDescent="0.3">
      <c r="A20" s="73">
        <f t="shared" si="1"/>
        <v>44519</v>
      </c>
      <c r="B20" s="64" t="str">
        <f t="shared" si="0"/>
        <v>Friday</v>
      </c>
      <c r="C20" s="6"/>
      <c r="D20" s="6"/>
      <c r="E20" s="6"/>
      <c r="F20" s="66"/>
      <c r="G20" s="6"/>
      <c r="H20" s="6"/>
      <c r="I20" s="6"/>
      <c r="J20" s="10"/>
      <c r="K20" s="10"/>
      <c r="L20" s="9"/>
      <c r="M20" s="6"/>
      <c r="N20" s="66"/>
      <c r="O20" s="6"/>
      <c r="P20" s="6"/>
      <c r="Q20" s="6"/>
      <c r="R20" s="6"/>
      <c r="S20" s="6"/>
      <c r="T20" s="6"/>
      <c r="U20" s="6"/>
      <c r="V20" s="6"/>
      <c r="W20" s="66"/>
      <c r="X20" s="66"/>
      <c r="Y20" s="66"/>
      <c r="Z20" s="70"/>
    </row>
    <row r="21" spans="1:26" ht="18.75" x14ac:dyDescent="0.3">
      <c r="A21" s="73">
        <f t="shared" si="1"/>
        <v>44520</v>
      </c>
      <c r="B21" s="64" t="str">
        <f t="shared" si="0"/>
        <v>Saturday</v>
      </c>
      <c r="C21" s="6"/>
      <c r="D21" s="6"/>
      <c r="E21" s="6"/>
      <c r="F21" s="66"/>
      <c r="G21" s="6"/>
      <c r="H21" s="6"/>
      <c r="I21" s="6"/>
      <c r="J21" s="10"/>
      <c r="K21" s="9"/>
      <c r="L21" s="9"/>
      <c r="M21" s="6"/>
      <c r="N21" s="66"/>
      <c r="O21" s="6"/>
      <c r="P21" s="6"/>
      <c r="Q21" s="6"/>
      <c r="R21" s="6"/>
      <c r="S21" s="6"/>
      <c r="T21" s="6"/>
      <c r="U21" s="6"/>
      <c r="V21" s="6"/>
      <c r="W21" s="66"/>
      <c r="X21" s="66"/>
      <c r="Y21" s="66"/>
      <c r="Z21" s="70"/>
    </row>
    <row r="22" spans="1:26" ht="18.75" x14ac:dyDescent="0.3">
      <c r="A22" s="73">
        <f t="shared" si="1"/>
        <v>44521</v>
      </c>
      <c r="B22" s="64" t="str">
        <f t="shared" si="0"/>
        <v>Sunday</v>
      </c>
      <c r="C22" s="6"/>
      <c r="D22" s="6"/>
      <c r="E22" s="6"/>
      <c r="F22" s="66"/>
      <c r="G22" s="6"/>
      <c r="H22" s="6"/>
      <c r="I22" s="6"/>
      <c r="J22" s="10"/>
      <c r="K22" s="9"/>
      <c r="L22" s="9"/>
      <c r="M22" s="6"/>
      <c r="N22" s="66"/>
      <c r="O22" s="6"/>
      <c r="P22" s="6"/>
      <c r="Q22" s="6"/>
      <c r="R22" s="6"/>
      <c r="S22" s="6"/>
      <c r="T22" s="6"/>
      <c r="U22" s="6"/>
      <c r="V22" s="6"/>
      <c r="W22" s="66"/>
      <c r="X22" s="66"/>
      <c r="Y22" s="66"/>
      <c r="Z22" s="70"/>
    </row>
    <row r="23" spans="1:26" ht="18.75" customHeight="1" x14ac:dyDescent="0.3">
      <c r="A23" s="73">
        <f t="shared" si="1"/>
        <v>44522</v>
      </c>
      <c r="B23" s="64" t="str">
        <f t="shared" si="0"/>
        <v>Monday</v>
      </c>
      <c r="C23" s="6"/>
      <c r="D23" s="6"/>
      <c r="E23" s="6"/>
      <c r="F23" s="66"/>
      <c r="G23" s="6"/>
      <c r="H23" s="6"/>
      <c r="I23" s="6"/>
      <c r="J23" s="10"/>
      <c r="K23" s="14"/>
      <c r="L23" s="9"/>
      <c r="M23" s="6"/>
      <c r="N23" s="66"/>
      <c r="O23" s="6"/>
      <c r="P23" s="6"/>
      <c r="Q23" s="6"/>
      <c r="R23" s="6"/>
      <c r="S23" s="6"/>
      <c r="T23" s="6"/>
      <c r="U23" s="6"/>
      <c r="V23" s="6"/>
      <c r="W23" s="66"/>
      <c r="X23" s="66"/>
      <c r="Y23" s="66"/>
      <c r="Z23" s="70"/>
    </row>
    <row r="24" spans="1:26" ht="18.75" x14ac:dyDescent="0.3">
      <c r="A24" s="73">
        <f t="shared" si="1"/>
        <v>44523</v>
      </c>
      <c r="B24" s="64" t="str">
        <f t="shared" si="0"/>
        <v>Tuesday</v>
      </c>
      <c r="C24" s="6"/>
      <c r="D24" s="6"/>
      <c r="E24" s="6"/>
      <c r="F24" s="66"/>
      <c r="G24" s="6"/>
      <c r="H24" s="6"/>
      <c r="I24" s="6"/>
      <c r="J24" s="10"/>
      <c r="K24" s="10"/>
      <c r="L24" s="9"/>
      <c r="M24" s="6"/>
      <c r="N24" s="66"/>
      <c r="O24" s="6"/>
      <c r="P24" s="6"/>
      <c r="Q24" s="6"/>
      <c r="R24" s="6"/>
      <c r="S24" s="6"/>
      <c r="T24" s="6"/>
      <c r="U24" s="13"/>
      <c r="V24" s="6"/>
      <c r="W24" s="66"/>
      <c r="X24" s="66"/>
      <c r="Y24" s="66"/>
      <c r="Z24" s="70"/>
    </row>
    <row r="25" spans="1:26" ht="18.75" x14ac:dyDescent="0.3">
      <c r="A25" s="73">
        <f t="shared" si="1"/>
        <v>44524</v>
      </c>
      <c r="B25" s="64" t="str">
        <f t="shared" si="0"/>
        <v>Wednesday</v>
      </c>
      <c r="C25" s="6"/>
      <c r="D25" s="6"/>
      <c r="E25" s="6"/>
      <c r="F25" s="66"/>
      <c r="G25" s="6"/>
      <c r="H25" s="6"/>
      <c r="I25" s="6"/>
      <c r="J25" s="10"/>
      <c r="K25" s="10"/>
      <c r="L25" s="6"/>
      <c r="M25" s="6"/>
      <c r="N25" s="66"/>
      <c r="O25" s="6"/>
      <c r="P25" s="6"/>
      <c r="Q25" s="6"/>
      <c r="R25" s="6"/>
      <c r="S25" s="6"/>
      <c r="T25" s="6"/>
      <c r="U25" s="6"/>
      <c r="V25" s="6"/>
      <c r="W25" s="66"/>
      <c r="X25" s="66"/>
      <c r="Y25" s="66"/>
      <c r="Z25" s="70"/>
    </row>
    <row r="26" spans="1:26" ht="18.75" x14ac:dyDescent="0.3">
      <c r="A26" s="73">
        <f t="shared" si="1"/>
        <v>44525</v>
      </c>
      <c r="B26" s="64" t="str">
        <f t="shared" si="0"/>
        <v>Thursday</v>
      </c>
      <c r="C26" s="6"/>
      <c r="D26" s="6"/>
      <c r="E26" s="6"/>
      <c r="F26" s="66"/>
      <c r="G26" s="6"/>
      <c r="H26" s="6"/>
      <c r="I26" s="6"/>
      <c r="J26" s="10"/>
      <c r="K26" s="6"/>
      <c r="L26" s="6"/>
      <c r="M26" s="6"/>
      <c r="N26" s="66"/>
      <c r="O26" s="6"/>
      <c r="P26" s="6"/>
      <c r="Q26" s="6"/>
      <c r="R26" s="6"/>
      <c r="S26" s="6"/>
      <c r="T26" s="6"/>
      <c r="U26" s="6"/>
      <c r="V26" s="6"/>
      <c r="W26" s="66"/>
      <c r="X26" s="66"/>
      <c r="Y26" s="66"/>
      <c r="Z26" s="70"/>
    </row>
    <row r="27" spans="1:26" ht="18.75" x14ac:dyDescent="0.3">
      <c r="A27" s="73">
        <f t="shared" si="1"/>
        <v>44526</v>
      </c>
      <c r="B27" s="64" t="str">
        <f t="shared" si="0"/>
        <v>Friday</v>
      </c>
      <c r="C27" s="6"/>
      <c r="D27" s="6"/>
      <c r="E27" s="6"/>
      <c r="F27" s="66"/>
      <c r="G27" s="6"/>
      <c r="H27" s="6"/>
      <c r="I27" s="6"/>
      <c r="J27" s="9"/>
      <c r="K27" s="10"/>
      <c r="L27" s="6"/>
      <c r="M27" s="6"/>
      <c r="N27" s="66"/>
      <c r="O27" s="6"/>
      <c r="P27" s="6"/>
      <c r="Q27" s="6"/>
      <c r="R27" s="6"/>
      <c r="S27" s="6"/>
      <c r="T27" s="6"/>
      <c r="U27" s="6"/>
      <c r="V27" s="6"/>
      <c r="W27" s="66"/>
      <c r="X27" s="66"/>
      <c r="Y27" s="66"/>
      <c r="Z27" s="70"/>
    </row>
    <row r="28" spans="1:26" ht="18.75" x14ac:dyDescent="0.3">
      <c r="A28" s="73">
        <f t="shared" si="1"/>
        <v>44527</v>
      </c>
      <c r="B28" s="64" t="str">
        <f t="shared" si="0"/>
        <v>Saturday</v>
      </c>
      <c r="C28" s="6"/>
      <c r="D28" s="6"/>
      <c r="E28" s="6"/>
      <c r="F28" s="66"/>
      <c r="G28" s="6"/>
      <c r="H28" s="6"/>
      <c r="I28" s="6"/>
      <c r="J28" s="9"/>
      <c r="K28" s="9"/>
      <c r="L28" s="6"/>
      <c r="M28" s="6"/>
      <c r="N28" s="66"/>
      <c r="O28" s="6"/>
      <c r="P28" s="6"/>
      <c r="Q28" s="6"/>
      <c r="R28" s="6"/>
      <c r="S28" s="6"/>
      <c r="T28" s="6"/>
      <c r="U28" s="6"/>
      <c r="V28" s="6"/>
      <c r="W28" s="66"/>
      <c r="X28" s="66"/>
      <c r="Y28" s="66"/>
      <c r="Z28" s="70"/>
    </row>
    <row r="29" spans="1:26" ht="18.75" x14ac:dyDescent="0.3">
      <c r="A29" s="73">
        <f t="shared" si="1"/>
        <v>44528</v>
      </c>
      <c r="B29" s="64" t="str">
        <f t="shared" si="0"/>
        <v>Sunday</v>
      </c>
      <c r="C29" s="6"/>
      <c r="D29" s="6"/>
      <c r="E29" s="6"/>
      <c r="F29" s="66"/>
      <c r="G29" s="6"/>
      <c r="H29" s="6"/>
      <c r="I29" s="6"/>
      <c r="J29" s="6"/>
      <c r="K29" s="10"/>
      <c r="L29" s="6"/>
      <c r="M29" s="6"/>
      <c r="N29" s="66"/>
      <c r="O29" s="6"/>
      <c r="P29" s="6"/>
      <c r="Q29" s="6"/>
      <c r="R29" s="6"/>
      <c r="S29" s="6"/>
      <c r="T29" s="6"/>
      <c r="U29" s="6"/>
      <c r="V29" s="6"/>
      <c r="W29" s="66"/>
      <c r="X29" s="66"/>
      <c r="Y29" s="66"/>
      <c r="Z29" s="70"/>
    </row>
    <row r="30" spans="1:26" ht="18.75" x14ac:dyDescent="0.3">
      <c r="A30" s="73">
        <f t="shared" si="1"/>
        <v>44529</v>
      </c>
      <c r="B30" s="64" t="str">
        <f t="shared" si="0"/>
        <v>Monday</v>
      </c>
      <c r="C30" s="6"/>
      <c r="D30" s="6"/>
      <c r="E30" s="6"/>
      <c r="F30" s="66"/>
      <c r="G30" s="6"/>
      <c r="H30" s="6"/>
      <c r="I30" s="6"/>
      <c r="J30" s="6"/>
      <c r="K30" s="14"/>
      <c r="L30" s="6"/>
      <c r="M30" s="6"/>
      <c r="N30" s="66"/>
      <c r="O30" s="6"/>
      <c r="P30" s="6"/>
      <c r="Q30" s="6"/>
      <c r="R30" s="6"/>
      <c r="S30" s="6"/>
      <c r="T30" s="6"/>
      <c r="U30" s="6"/>
      <c r="V30" s="6"/>
      <c r="W30" s="66"/>
      <c r="X30" s="66"/>
      <c r="Y30" s="66"/>
      <c r="Z30" s="70"/>
    </row>
    <row r="31" spans="1:26" ht="19.5" thickBot="1" x14ac:dyDescent="0.35">
      <c r="A31" s="73">
        <f t="shared" si="1"/>
        <v>44530</v>
      </c>
      <c r="B31" s="64" t="str">
        <f t="shared" si="0"/>
        <v>Tuesday</v>
      </c>
      <c r="C31" s="6"/>
      <c r="D31" s="6"/>
      <c r="E31" s="6"/>
      <c r="F31" s="66"/>
      <c r="G31" s="6"/>
      <c r="H31" s="6"/>
      <c r="I31" s="6"/>
      <c r="J31" s="6"/>
      <c r="K31" s="6"/>
      <c r="L31" s="6"/>
      <c r="M31" s="6"/>
      <c r="N31" s="66"/>
      <c r="O31" s="6"/>
      <c r="P31" s="6"/>
      <c r="Q31" s="6"/>
      <c r="R31" s="6"/>
      <c r="S31" s="6"/>
      <c r="T31" s="6"/>
      <c r="U31" s="6"/>
      <c r="V31" s="6"/>
      <c r="W31" s="66"/>
      <c r="X31" s="66"/>
      <c r="Y31" s="66"/>
      <c r="Z31" s="70"/>
    </row>
    <row r="32" spans="1:26" ht="16.5" hidden="1" customHeight="1" thickBot="1" x14ac:dyDescent="0.35">
      <c r="A32" s="73"/>
      <c r="B32" s="64"/>
      <c r="C32" s="15"/>
      <c r="D32" s="15"/>
      <c r="E32" s="15"/>
      <c r="F32" s="67"/>
      <c r="G32" s="15"/>
      <c r="H32" s="15"/>
      <c r="I32" s="15"/>
      <c r="J32" s="15"/>
      <c r="K32" s="15"/>
      <c r="L32" s="16"/>
      <c r="M32" s="15"/>
      <c r="N32" s="68"/>
      <c r="O32" s="15"/>
      <c r="P32" s="15"/>
      <c r="Q32" s="15"/>
      <c r="R32" s="15"/>
      <c r="S32" s="15"/>
      <c r="T32" s="15"/>
      <c r="U32" s="15"/>
      <c r="V32" s="15"/>
      <c r="W32" s="67"/>
      <c r="X32" s="67"/>
      <c r="Y32" s="67"/>
      <c r="Z32" s="71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2">SUM(C2:C32)/31</f>
        <v>0</v>
      </c>
      <c r="D37" s="11">
        <f t="shared" si="2"/>
        <v>0</v>
      </c>
      <c r="E37" s="11">
        <f t="shared" si="2"/>
        <v>0</v>
      </c>
      <c r="F37" s="11">
        <f t="shared" si="2"/>
        <v>0</v>
      </c>
      <c r="G37" s="11">
        <f t="shared" si="2"/>
        <v>0</v>
      </c>
      <c r="H37" s="11">
        <f t="shared" si="2"/>
        <v>0</v>
      </c>
      <c r="I37" s="11">
        <f t="shared" si="2"/>
        <v>0</v>
      </c>
      <c r="J37" s="11">
        <f t="shared" si="2"/>
        <v>0</v>
      </c>
      <c r="K37" s="11">
        <f t="shared" si="2"/>
        <v>0</v>
      </c>
      <c r="L37" s="11">
        <f t="shared" si="2"/>
        <v>0</v>
      </c>
      <c r="M37" s="11">
        <f t="shared" si="2"/>
        <v>0</v>
      </c>
      <c r="N37" s="11">
        <f>SUM(N2:N33)/31</f>
        <v>0</v>
      </c>
      <c r="O37" s="11">
        <f t="shared" ref="O37:V37" si="3">SUM(O2:O32)/31</f>
        <v>0</v>
      </c>
      <c r="P37" s="11">
        <f t="shared" si="3"/>
        <v>0</v>
      </c>
      <c r="Q37" s="11">
        <f t="shared" si="3"/>
        <v>0</v>
      </c>
      <c r="R37" s="11">
        <f t="shared" si="3"/>
        <v>0</v>
      </c>
      <c r="S37" s="11">
        <f t="shared" si="3"/>
        <v>0</v>
      </c>
      <c r="T37" s="11">
        <f t="shared" si="3"/>
        <v>0</v>
      </c>
      <c r="U37" s="11">
        <f t="shared" si="3"/>
        <v>0</v>
      </c>
      <c r="V37" s="11">
        <f t="shared" si="3"/>
        <v>0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1048576" spans="7:26" s="23" customFormat="1" x14ac:dyDescent="0.25">
      <c r="G1048576" s="23">
        <f>AVERAGE(G2:G1048575)</f>
        <v>0</v>
      </c>
      <c r="Z1048576" s="22"/>
    </row>
  </sheetData>
  <pageMargins left="0.25" right="0.25" top="0.75" bottom="0.75" header="0.3" footer="0.3"/>
  <pageSetup scale="46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3888E-E16E-468A-AB5D-8CC5E43B11CE}">
  <sheetPr>
    <pageSetUpPr fitToPage="1"/>
  </sheetPr>
  <dimension ref="A1:Z1048576"/>
  <sheetViews>
    <sheetView zoomScale="70" zoomScaleNormal="70" workbookViewId="0">
      <selection activeCell="A3" sqref="A3"/>
    </sheetView>
  </sheetViews>
  <sheetFormatPr defaultRowHeight="15.75" x14ac:dyDescent="0.25"/>
  <cols>
    <col min="1" max="1" width="13.85546875" style="21" customWidth="1"/>
    <col min="2" max="2" width="14.42578125" style="21" customWidth="1"/>
    <col min="3" max="3" width="10" style="23" customWidth="1"/>
    <col min="4" max="4" width="10.28515625" style="23" customWidth="1"/>
    <col min="5" max="5" width="7.85546875" style="23" customWidth="1"/>
    <col min="6" max="6" width="11" style="23" customWidth="1"/>
    <col min="7" max="7" width="13.42578125" style="23" customWidth="1"/>
    <col min="8" max="8" width="11" style="23" customWidth="1"/>
    <col min="9" max="9" width="11.7109375" style="23" customWidth="1"/>
    <col min="10" max="10" width="13.140625" style="23" customWidth="1"/>
    <col min="11" max="11" width="13.28515625" style="23" customWidth="1"/>
    <col min="12" max="12" width="9.85546875" style="23" customWidth="1"/>
    <col min="13" max="13" width="12.140625" style="23" customWidth="1"/>
    <col min="14" max="14" width="12" style="23" customWidth="1"/>
    <col min="15" max="15" width="12.140625" style="23" customWidth="1"/>
    <col min="16" max="16" width="9.5703125" style="23" customWidth="1"/>
    <col min="17" max="17" width="12.5703125" style="23" customWidth="1"/>
    <col min="18" max="18" width="10.42578125" style="23" customWidth="1"/>
    <col min="19" max="19" width="10.28515625" style="23" customWidth="1"/>
    <col min="20" max="20" width="10.140625" style="23" customWidth="1"/>
    <col min="21" max="21" width="12" style="23" customWidth="1"/>
    <col min="22" max="22" width="10.7109375" style="23" customWidth="1"/>
    <col min="23" max="23" width="8.42578125" style="23" customWidth="1"/>
    <col min="24" max="24" width="13.42578125" style="23" customWidth="1"/>
    <col min="25" max="25" width="13" style="23" bestFit="1" customWidth="1"/>
    <col min="26" max="26" width="14.85546875" style="22" customWidth="1"/>
    <col min="27" max="16384" width="9.140625" style="21"/>
  </cols>
  <sheetData>
    <row r="1" spans="1:26" ht="94.5" thickBot="1" x14ac:dyDescent="0.3">
      <c r="A1" s="58" t="s">
        <v>32</v>
      </c>
      <c r="B1" s="59" t="s">
        <v>0</v>
      </c>
      <c r="C1" s="60" t="s">
        <v>1</v>
      </c>
      <c r="D1" s="60" t="s">
        <v>2</v>
      </c>
      <c r="E1" s="61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  <c r="L1" s="60" t="s">
        <v>10</v>
      </c>
      <c r="M1" s="60" t="s">
        <v>11</v>
      </c>
      <c r="N1" s="60" t="s">
        <v>12</v>
      </c>
      <c r="O1" s="60" t="s">
        <v>13</v>
      </c>
      <c r="P1" s="60" t="s">
        <v>14</v>
      </c>
      <c r="Q1" s="60" t="s">
        <v>15</v>
      </c>
      <c r="R1" s="60" t="s">
        <v>16</v>
      </c>
      <c r="S1" s="60" t="s">
        <v>17</v>
      </c>
      <c r="T1" s="60" t="s">
        <v>18</v>
      </c>
      <c r="U1" s="60" t="s">
        <v>19</v>
      </c>
      <c r="V1" s="60" t="s">
        <v>20</v>
      </c>
      <c r="W1" s="60" t="s">
        <v>21</v>
      </c>
      <c r="X1" s="60" t="s">
        <v>22</v>
      </c>
      <c r="Y1" s="60" t="s">
        <v>23</v>
      </c>
      <c r="Z1" s="62" t="s">
        <v>24</v>
      </c>
    </row>
    <row r="2" spans="1:26" ht="18.75" x14ac:dyDescent="0.3">
      <c r="A2" s="72">
        <v>44531</v>
      </c>
      <c r="B2" s="63" t="str">
        <f>TEXT(A2,"dddd")</f>
        <v>Wednesday</v>
      </c>
      <c r="C2" s="34"/>
      <c r="D2" s="34"/>
      <c r="E2" s="34"/>
      <c r="F2" s="65"/>
      <c r="G2" s="34"/>
      <c r="H2" s="34"/>
      <c r="I2" s="34"/>
      <c r="J2" s="34"/>
      <c r="K2" s="34"/>
      <c r="L2" s="34"/>
      <c r="M2" s="34"/>
      <c r="N2" s="65"/>
      <c r="O2" s="34"/>
      <c r="P2" s="34"/>
      <c r="Q2" s="34"/>
      <c r="R2" s="34"/>
      <c r="S2" s="34"/>
      <c r="T2" s="34"/>
      <c r="U2" s="34"/>
      <c r="V2" s="34"/>
      <c r="W2" s="65"/>
      <c r="X2" s="65"/>
      <c r="Y2" s="65"/>
      <c r="Z2" s="69"/>
    </row>
    <row r="3" spans="1:26" ht="18.75" x14ac:dyDescent="0.3">
      <c r="A3" s="73">
        <f>A2+1</f>
        <v>44532</v>
      </c>
      <c r="B3" s="64" t="str">
        <f t="shared" ref="B3:B32" si="0">TEXT(A3,"dddd")</f>
        <v>Thursday</v>
      </c>
      <c r="C3" s="6"/>
      <c r="D3" s="6"/>
      <c r="E3" s="6"/>
      <c r="F3" s="66"/>
      <c r="G3" s="6"/>
      <c r="H3" s="6"/>
      <c r="I3" s="6"/>
      <c r="J3" s="6"/>
      <c r="K3" s="6"/>
      <c r="L3" s="6"/>
      <c r="M3" s="6"/>
      <c r="N3" s="66"/>
      <c r="O3" s="6"/>
      <c r="P3" s="6"/>
      <c r="Q3" s="6"/>
      <c r="R3" s="6"/>
      <c r="S3" s="6"/>
      <c r="T3" s="6"/>
      <c r="U3" s="6"/>
      <c r="V3" s="6"/>
      <c r="W3" s="66"/>
      <c r="X3" s="66"/>
      <c r="Y3" s="66"/>
      <c r="Z3" s="70"/>
    </row>
    <row r="4" spans="1:26" ht="18.75" x14ac:dyDescent="0.3">
      <c r="A4" s="73">
        <f t="shared" ref="A4:A32" si="1">A3+1</f>
        <v>44533</v>
      </c>
      <c r="B4" s="64" t="str">
        <f t="shared" si="0"/>
        <v>Friday</v>
      </c>
      <c r="C4" s="6"/>
      <c r="D4" s="6"/>
      <c r="E4" s="6"/>
      <c r="F4" s="66"/>
      <c r="G4" s="6"/>
      <c r="H4" s="6"/>
      <c r="I4" s="6"/>
      <c r="J4" s="6"/>
      <c r="K4" s="8"/>
      <c r="L4" s="6"/>
      <c r="M4" s="6"/>
      <c r="N4" s="66"/>
      <c r="O4" s="6"/>
      <c r="P4" s="6"/>
      <c r="Q4" s="6"/>
      <c r="R4" s="6"/>
      <c r="S4" s="6"/>
      <c r="T4" s="6"/>
      <c r="U4" s="6"/>
      <c r="V4" s="6"/>
      <c r="W4" s="66"/>
      <c r="X4" s="66"/>
      <c r="Y4" s="66"/>
      <c r="Z4" s="70"/>
    </row>
    <row r="5" spans="1:26" ht="18.75" x14ac:dyDescent="0.3">
      <c r="A5" s="73">
        <f t="shared" si="1"/>
        <v>44534</v>
      </c>
      <c r="B5" s="64" t="str">
        <f t="shared" si="0"/>
        <v>Saturday</v>
      </c>
      <c r="C5" s="6"/>
      <c r="D5" s="6"/>
      <c r="E5" s="6"/>
      <c r="F5" s="66"/>
      <c r="G5" s="6"/>
      <c r="H5" s="6"/>
      <c r="I5" s="6"/>
      <c r="J5" s="6"/>
      <c r="K5" s="6"/>
      <c r="L5" s="6"/>
      <c r="M5" s="6"/>
      <c r="N5" s="66"/>
      <c r="O5" s="6"/>
      <c r="P5" s="6"/>
      <c r="Q5" s="6"/>
      <c r="R5" s="6"/>
      <c r="S5" s="6"/>
      <c r="T5" s="6"/>
      <c r="U5" s="6"/>
      <c r="V5" s="6"/>
      <c r="W5" s="66"/>
      <c r="X5" s="66"/>
      <c r="Y5" s="66"/>
      <c r="Z5" s="70"/>
    </row>
    <row r="6" spans="1:26" ht="18.75" x14ac:dyDescent="0.3">
      <c r="A6" s="73">
        <f t="shared" si="1"/>
        <v>44535</v>
      </c>
      <c r="B6" s="64" t="str">
        <f t="shared" si="0"/>
        <v>Sunday</v>
      </c>
      <c r="C6" s="6"/>
      <c r="D6" s="6"/>
      <c r="E6" s="6"/>
      <c r="F6" s="66"/>
      <c r="G6" s="6"/>
      <c r="H6" s="6"/>
      <c r="I6" s="6"/>
      <c r="J6" s="6"/>
      <c r="K6" s="6"/>
      <c r="L6" s="6"/>
      <c r="M6" s="6"/>
      <c r="N6" s="66"/>
      <c r="O6" s="6"/>
      <c r="P6" s="6"/>
      <c r="Q6" s="6"/>
      <c r="R6" s="6"/>
      <c r="S6" s="6"/>
      <c r="T6" s="6"/>
      <c r="U6" s="6"/>
      <c r="V6" s="6"/>
      <c r="W6" s="66"/>
      <c r="X6" s="66"/>
      <c r="Y6" s="66"/>
      <c r="Z6" s="70"/>
    </row>
    <row r="7" spans="1:26" ht="18.75" x14ac:dyDescent="0.3">
      <c r="A7" s="73">
        <f t="shared" si="1"/>
        <v>44536</v>
      </c>
      <c r="B7" s="64" t="str">
        <f t="shared" si="0"/>
        <v>Monday</v>
      </c>
      <c r="C7" s="6"/>
      <c r="D7" s="6"/>
      <c r="E7" s="6"/>
      <c r="F7" s="66"/>
      <c r="G7" s="6"/>
      <c r="H7" s="6"/>
      <c r="I7" s="6"/>
      <c r="J7" s="6"/>
      <c r="K7" s="8"/>
      <c r="L7" s="6"/>
      <c r="M7" s="6"/>
      <c r="N7" s="66"/>
      <c r="O7" s="6"/>
      <c r="P7" s="6"/>
      <c r="Q7" s="6"/>
      <c r="R7" s="6"/>
      <c r="S7" s="6"/>
      <c r="T7" s="6"/>
      <c r="U7" s="6"/>
      <c r="V7" s="6"/>
      <c r="W7" s="66"/>
      <c r="X7" s="66"/>
      <c r="Y7" s="66"/>
      <c r="Z7" s="70"/>
    </row>
    <row r="8" spans="1:26" ht="18.75" x14ac:dyDescent="0.3">
      <c r="A8" s="73">
        <f t="shared" si="1"/>
        <v>44537</v>
      </c>
      <c r="B8" s="64" t="str">
        <f t="shared" si="0"/>
        <v>Tuesday</v>
      </c>
      <c r="C8" s="6"/>
      <c r="D8" s="6"/>
      <c r="E8" s="6"/>
      <c r="F8" s="66"/>
      <c r="G8" s="6"/>
      <c r="H8" s="6"/>
      <c r="I8" s="6"/>
      <c r="J8" s="9"/>
      <c r="K8" s="9"/>
      <c r="L8" s="6"/>
      <c r="M8" s="6"/>
      <c r="N8" s="66"/>
      <c r="O8" s="6"/>
      <c r="P8" s="6"/>
      <c r="Q8" s="6"/>
      <c r="R8" s="6"/>
      <c r="S8" s="6"/>
      <c r="T8" s="6"/>
      <c r="U8" s="6"/>
      <c r="V8" s="6"/>
      <c r="W8" s="66"/>
      <c r="X8" s="66"/>
      <c r="Y8" s="66"/>
      <c r="Z8" s="70"/>
    </row>
    <row r="9" spans="1:26" ht="18.75" x14ac:dyDescent="0.3">
      <c r="A9" s="73">
        <f t="shared" si="1"/>
        <v>44538</v>
      </c>
      <c r="B9" s="64" t="str">
        <f t="shared" si="0"/>
        <v>Wednesday</v>
      </c>
      <c r="C9" s="6"/>
      <c r="D9" s="6"/>
      <c r="E9" s="6"/>
      <c r="F9" s="66"/>
      <c r="G9" s="6"/>
      <c r="H9" s="6"/>
      <c r="I9" s="6"/>
      <c r="J9" s="9"/>
      <c r="K9" s="9"/>
      <c r="L9" s="8"/>
      <c r="M9" s="6"/>
      <c r="N9" s="66"/>
      <c r="O9" s="6"/>
      <c r="P9" s="6"/>
      <c r="Q9" s="6"/>
      <c r="R9" s="6"/>
      <c r="S9" s="6"/>
      <c r="T9" s="6"/>
      <c r="U9" s="6"/>
      <c r="V9" s="6"/>
      <c r="W9" s="66"/>
      <c r="X9" s="66"/>
      <c r="Y9" s="66"/>
      <c r="Z9" s="70"/>
    </row>
    <row r="10" spans="1:26" ht="18.75" x14ac:dyDescent="0.3">
      <c r="A10" s="73">
        <f t="shared" si="1"/>
        <v>44539</v>
      </c>
      <c r="B10" s="64" t="str">
        <f t="shared" si="0"/>
        <v>Thursday</v>
      </c>
      <c r="C10" s="6"/>
      <c r="D10" s="6"/>
      <c r="E10" s="6"/>
      <c r="F10" s="66"/>
      <c r="G10" s="6"/>
      <c r="H10" s="6"/>
      <c r="I10" s="6"/>
      <c r="J10" s="9"/>
      <c r="K10" s="9"/>
      <c r="L10" s="6"/>
      <c r="M10" s="6"/>
      <c r="N10" s="66"/>
      <c r="O10" s="6"/>
      <c r="P10" s="6"/>
      <c r="Q10" s="6"/>
      <c r="R10" s="6"/>
      <c r="S10" s="6"/>
      <c r="T10" s="6"/>
      <c r="U10" s="6"/>
      <c r="V10" s="6"/>
      <c r="W10" s="66"/>
      <c r="X10" s="66"/>
      <c r="Y10" s="66"/>
      <c r="Z10" s="70"/>
    </row>
    <row r="11" spans="1:26" ht="18.75" x14ac:dyDescent="0.3">
      <c r="A11" s="73">
        <f t="shared" si="1"/>
        <v>44540</v>
      </c>
      <c r="B11" s="64" t="str">
        <f t="shared" si="0"/>
        <v>Friday</v>
      </c>
      <c r="C11" s="6"/>
      <c r="D11" s="6"/>
      <c r="E11" s="6"/>
      <c r="F11" s="66"/>
      <c r="G11" s="6"/>
      <c r="H11" s="6"/>
      <c r="I11" s="6"/>
      <c r="J11" s="9"/>
      <c r="K11" s="9"/>
      <c r="L11" s="6"/>
      <c r="M11" s="6"/>
      <c r="N11" s="66"/>
      <c r="O11" s="6"/>
      <c r="P11" s="6"/>
      <c r="Q11" s="6"/>
      <c r="R11" s="6"/>
      <c r="S11" s="6"/>
      <c r="T11" s="6"/>
      <c r="U11" s="6"/>
      <c r="V11" s="6"/>
      <c r="W11" s="66"/>
      <c r="X11" s="66"/>
      <c r="Y11" s="66"/>
      <c r="Z11" s="70"/>
    </row>
    <row r="12" spans="1:26" ht="18.75" x14ac:dyDescent="0.3">
      <c r="A12" s="73">
        <f t="shared" si="1"/>
        <v>44541</v>
      </c>
      <c r="B12" s="64" t="str">
        <f t="shared" si="0"/>
        <v>Saturday</v>
      </c>
      <c r="C12" s="6"/>
      <c r="D12" s="6"/>
      <c r="E12" s="6"/>
      <c r="F12" s="66"/>
      <c r="G12" s="6"/>
      <c r="H12" s="6"/>
      <c r="I12" s="6"/>
      <c r="J12" s="9"/>
      <c r="K12" s="6"/>
      <c r="L12" s="6"/>
      <c r="M12" s="6"/>
      <c r="N12" s="66"/>
      <c r="O12" s="6"/>
      <c r="P12" s="6"/>
      <c r="Q12" s="6"/>
      <c r="R12" s="6"/>
      <c r="S12" s="6"/>
      <c r="T12" s="6"/>
      <c r="U12" s="6"/>
      <c r="V12" s="6"/>
      <c r="W12" s="66"/>
      <c r="X12" s="66"/>
      <c r="Y12" s="66"/>
      <c r="Z12" s="70"/>
    </row>
    <row r="13" spans="1:26" ht="18.75" x14ac:dyDescent="0.3">
      <c r="A13" s="73">
        <f t="shared" si="1"/>
        <v>44542</v>
      </c>
      <c r="B13" s="64" t="str">
        <f t="shared" si="0"/>
        <v>Sunday</v>
      </c>
      <c r="C13" s="6"/>
      <c r="D13" s="6"/>
      <c r="E13" s="6"/>
      <c r="F13" s="66"/>
      <c r="G13" s="6"/>
      <c r="H13" s="6"/>
      <c r="I13" s="6"/>
      <c r="J13" s="9"/>
      <c r="K13" s="6"/>
      <c r="L13" s="6"/>
      <c r="M13" s="6"/>
      <c r="N13" s="66"/>
      <c r="O13" s="6"/>
      <c r="P13" s="6"/>
      <c r="Q13" s="6"/>
      <c r="R13" s="6"/>
      <c r="S13" s="6"/>
      <c r="T13" s="6"/>
      <c r="U13" s="6"/>
      <c r="V13" s="6"/>
      <c r="W13" s="66"/>
      <c r="X13" s="66"/>
      <c r="Y13" s="66"/>
      <c r="Z13" s="70"/>
    </row>
    <row r="14" spans="1:26" ht="18.75" x14ac:dyDescent="0.3">
      <c r="A14" s="73">
        <f t="shared" si="1"/>
        <v>44543</v>
      </c>
      <c r="B14" s="64" t="str">
        <f t="shared" si="0"/>
        <v>Monday</v>
      </c>
      <c r="C14" s="6"/>
      <c r="D14" s="6"/>
      <c r="E14" s="6"/>
      <c r="F14" s="66"/>
      <c r="G14" s="6"/>
      <c r="H14" s="6"/>
      <c r="I14" s="6"/>
      <c r="J14" s="9"/>
      <c r="K14" s="10"/>
      <c r="L14" s="6"/>
      <c r="M14" s="6"/>
      <c r="N14" s="66"/>
      <c r="O14" s="6"/>
      <c r="P14" s="6"/>
      <c r="Q14" s="6"/>
      <c r="R14" s="6"/>
      <c r="S14" s="6"/>
      <c r="T14" s="6"/>
      <c r="U14" s="6"/>
      <c r="V14" s="6"/>
      <c r="W14" s="66"/>
      <c r="X14" s="66"/>
      <c r="Y14" s="66"/>
      <c r="Z14" s="70"/>
    </row>
    <row r="15" spans="1:26" ht="18.75" x14ac:dyDescent="0.3">
      <c r="A15" s="73">
        <f t="shared" si="1"/>
        <v>44544</v>
      </c>
      <c r="B15" s="64" t="str">
        <f t="shared" si="0"/>
        <v>Tuesday</v>
      </c>
      <c r="C15" s="6"/>
      <c r="D15" s="6"/>
      <c r="E15" s="6"/>
      <c r="F15" s="66"/>
      <c r="G15" s="6"/>
      <c r="H15" s="6"/>
      <c r="I15" s="6"/>
      <c r="J15" s="9"/>
      <c r="K15" s="8"/>
      <c r="L15" s="6"/>
      <c r="M15" s="11"/>
      <c r="N15" s="66"/>
      <c r="O15" s="6"/>
      <c r="P15" s="6"/>
      <c r="Q15" s="6"/>
      <c r="R15" s="6"/>
      <c r="S15" s="6"/>
      <c r="T15" s="12"/>
      <c r="U15" s="6"/>
      <c r="V15" s="6"/>
      <c r="W15" s="66"/>
      <c r="X15" s="66"/>
      <c r="Y15" s="68"/>
      <c r="Z15" s="70"/>
    </row>
    <row r="16" spans="1:26" ht="18.75" x14ac:dyDescent="0.3">
      <c r="A16" s="73">
        <f t="shared" si="1"/>
        <v>44545</v>
      </c>
      <c r="B16" s="64" t="str">
        <f t="shared" si="0"/>
        <v>Wednesday</v>
      </c>
      <c r="C16" s="6"/>
      <c r="D16" s="6"/>
      <c r="E16" s="6"/>
      <c r="F16" s="66"/>
      <c r="G16" s="6"/>
      <c r="H16" s="6"/>
      <c r="I16" s="6"/>
      <c r="J16" s="6"/>
      <c r="K16" s="10"/>
      <c r="L16" s="9"/>
      <c r="M16" s="6"/>
      <c r="N16" s="66"/>
      <c r="O16" s="6"/>
      <c r="P16" s="6"/>
      <c r="Q16" s="6"/>
      <c r="R16" s="6"/>
      <c r="S16" s="6"/>
      <c r="T16" s="6"/>
      <c r="U16" s="6"/>
      <c r="V16" s="6"/>
      <c r="W16" s="66"/>
      <c r="X16" s="66"/>
      <c r="Y16" s="66"/>
      <c r="Z16" s="70"/>
    </row>
    <row r="17" spans="1:26" ht="18.75" x14ac:dyDescent="0.3">
      <c r="A17" s="73">
        <f t="shared" si="1"/>
        <v>44546</v>
      </c>
      <c r="B17" s="64" t="str">
        <f t="shared" si="0"/>
        <v>Thursday</v>
      </c>
      <c r="C17" s="6"/>
      <c r="D17" s="6"/>
      <c r="E17" s="6"/>
      <c r="F17" s="66"/>
      <c r="G17" s="6"/>
      <c r="H17" s="6"/>
      <c r="I17" s="6"/>
      <c r="J17" s="6"/>
      <c r="K17" s="14"/>
      <c r="L17" s="6"/>
      <c r="M17" s="6"/>
      <c r="N17" s="66"/>
      <c r="O17" s="6"/>
      <c r="P17" s="6"/>
      <c r="Q17" s="6"/>
      <c r="R17" s="6"/>
      <c r="S17" s="6"/>
      <c r="T17" s="6"/>
      <c r="U17" s="6"/>
      <c r="V17" s="6"/>
      <c r="W17" s="66"/>
      <c r="X17" s="66"/>
      <c r="Y17" s="66"/>
      <c r="Z17" s="70"/>
    </row>
    <row r="18" spans="1:26" ht="18.75" x14ac:dyDescent="0.3">
      <c r="A18" s="73">
        <f t="shared" si="1"/>
        <v>44547</v>
      </c>
      <c r="B18" s="64" t="str">
        <f t="shared" si="0"/>
        <v>Friday</v>
      </c>
      <c r="C18" s="6"/>
      <c r="D18" s="6"/>
      <c r="E18" s="6"/>
      <c r="F18" s="66"/>
      <c r="G18" s="6"/>
      <c r="H18" s="6"/>
      <c r="I18" s="6"/>
      <c r="J18" s="9"/>
      <c r="K18" s="8"/>
      <c r="L18" s="9"/>
      <c r="M18" s="6"/>
      <c r="N18" s="66"/>
      <c r="O18" s="6"/>
      <c r="P18" s="6"/>
      <c r="Q18" s="6"/>
      <c r="R18" s="6"/>
      <c r="S18" s="6"/>
      <c r="T18" s="6"/>
      <c r="U18" s="6"/>
      <c r="V18" s="6"/>
      <c r="W18" s="66"/>
      <c r="X18" s="66"/>
      <c r="Y18" s="66"/>
      <c r="Z18" s="70"/>
    </row>
    <row r="19" spans="1:26" ht="18.75" x14ac:dyDescent="0.3">
      <c r="A19" s="73">
        <f t="shared" si="1"/>
        <v>44548</v>
      </c>
      <c r="B19" s="64" t="str">
        <f t="shared" si="0"/>
        <v>Saturday</v>
      </c>
      <c r="C19" s="6"/>
      <c r="D19" s="6"/>
      <c r="E19" s="6"/>
      <c r="F19" s="66"/>
      <c r="G19" s="6"/>
      <c r="H19" s="6"/>
      <c r="I19" s="6"/>
      <c r="J19" s="9"/>
      <c r="K19" s="10"/>
      <c r="L19" s="9"/>
      <c r="M19" s="6"/>
      <c r="N19" s="66"/>
      <c r="O19" s="6"/>
      <c r="P19" s="6"/>
      <c r="Q19" s="6"/>
      <c r="R19" s="6"/>
      <c r="S19" s="6"/>
      <c r="T19" s="6"/>
      <c r="U19" s="6"/>
      <c r="V19" s="6"/>
      <c r="W19" s="66"/>
      <c r="X19" s="66"/>
      <c r="Y19" s="66"/>
      <c r="Z19" s="70"/>
    </row>
    <row r="20" spans="1:26" ht="18.75" x14ac:dyDescent="0.3">
      <c r="A20" s="73">
        <f t="shared" si="1"/>
        <v>44549</v>
      </c>
      <c r="B20" s="64" t="str">
        <f t="shared" si="0"/>
        <v>Sunday</v>
      </c>
      <c r="C20" s="6"/>
      <c r="D20" s="6"/>
      <c r="E20" s="6"/>
      <c r="F20" s="66"/>
      <c r="G20" s="6"/>
      <c r="H20" s="6"/>
      <c r="I20" s="6"/>
      <c r="J20" s="10"/>
      <c r="K20" s="10"/>
      <c r="L20" s="9"/>
      <c r="M20" s="6"/>
      <c r="N20" s="66"/>
      <c r="O20" s="6"/>
      <c r="P20" s="6"/>
      <c r="Q20" s="6"/>
      <c r="R20" s="6"/>
      <c r="S20" s="6"/>
      <c r="T20" s="6"/>
      <c r="U20" s="6"/>
      <c r="V20" s="6"/>
      <c r="W20" s="66"/>
      <c r="X20" s="66"/>
      <c r="Y20" s="66"/>
      <c r="Z20" s="70"/>
    </row>
    <row r="21" spans="1:26" ht="18.75" x14ac:dyDescent="0.3">
      <c r="A21" s="73">
        <f t="shared" si="1"/>
        <v>44550</v>
      </c>
      <c r="B21" s="64" t="str">
        <f t="shared" si="0"/>
        <v>Monday</v>
      </c>
      <c r="C21" s="6"/>
      <c r="D21" s="6"/>
      <c r="E21" s="6"/>
      <c r="F21" s="66"/>
      <c r="G21" s="6"/>
      <c r="H21" s="6"/>
      <c r="I21" s="6"/>
      <c r="J21" s="10"/>
      <c r="K21" s="9"/>
      <c r="L21" s="9"/>
      <c r="M21" s="6"/>
      <c r="N21" s="66"/>
      <c r="O21" s="6"/>
      <c r="P21" s="6"/>
      <c r="Q21" s="6"/>
      <c r="R21" s="6"/>
      <c r="S21" s="6"/>
      <c r="T21" s="6"/>
      <c r="U21" s="6"/>
      <c r="V21" s="6"/>
      <c r="W21" s="66"/>
      <c r="X21" s="66"/>
      <c r="Y21" s="66"/>
      <c r="Z21" s="70"/>
    </row>
    <row r="22" spans="1:26" ht="18.75" x14ac:dyDescent="0.3">
      <c r="A22" s="73">
        <f t="shared" si="1"/>
        <v>44551</v>
      </c>
      <c r="B22" s="64" t="str">
        <f t="shared" si="0"/>
        <v>Tuesday</v>
      </c>
      <c r="C22" s="6"/>
      <c r="D22" s="6"/>
      <c r="E22" s="6"/>
      <c r="F22" s="66"/>
      <c r="G22" s="6"/>
      <c r="H22" s="6"/>
      <c r="I22" s="6"/>
      <c r="J22" s="10"/>
      <c r="K22" s="9"/>
      <c r="L22" s="9"/>
      <c r="M22" s="6"/>
      <c r="N22" s="66"/>
      <c r="O22" s="6"/>
      <c r="P22" s="6"/>
      <c r="Q22" s="6"/>
      <c r="R22" s="6"/>
      <c r="S22" s="6"/>
      <c r="T22" s="6"/>
      <c r="U22" s="6"/>
      <c r="V22" s="6"/>
      <c r="W22" s="66"/>
      <c r="X22" s="66"/>
      <c r="Y22" s="66"/>
      <c r="Z22" s="70"/>
    </row>
    <row r="23" spans="1:26" ht="18.75" customHeight="1" x14ac:dyDescent="0.3">
      <c r="A23" s="73">
        <f t="shared" si="1"/>
        <v>44552</v>
      </c>
      <c r="B23" s="64" t="str">
        <f t="shared" si="0"/>
        <v>Wednesday</v>
      </c>
      <c r="C23" s="6"/>
      <c r="D23" s="6"/>
      <c r="E23" s="6"/>
      <c r="F23" s="66"/>
      <c r="G23" s="6"/>
      <c r="H23" s="6"/>
      <c r="I23" s="6"/>
      <c r="J23" s="10"/>
      <c r="K23" s="14"/>
      <c r="L23" s="9"/>
      <c r="M23" s="6"/>
      <c r="N23" s="66"/>
      <c r="O23" s="6"/>
      <c r="P23" s="6"/>
      <c r="Q23" s="6"/>
      <c r="R23" s="6"/>
      <c r="S23" s="6"/>
      <c r="T23" s="6"/>
      <c r="U23" s="6"/>
      <c r="V23" s="6"/>
      <c r="W23" s="66"/>
      <c r="X23" s="66"/>
      <c r="Y23" s="66"/>
      <c r="Z23" s="70"/>
    </row>
    <row r="24" spans="1:26" ht="18.75" x14ac:dyDescent="0.3">
      <c r="A24" s="73">
        <f t="shared" si="1"/>
        <v>44553</v>
      </c>
      <c r="B24" s="64" t="str">
        <f t="shared" si="0"/>
        <v>Thursday</v>
      </c>
      <c r="C24" s="6"/>
      <c r="D24" s="6"/>
      <c r="E24" s="6"/>
      <c r="F24" s="66"/>
      <c r="G24" s="6"/>
      <c r="H24" s="6"/>
      <c r="I24" s="6"/>
      <c r="J24" s="10"/>
      <c r="K24" s="10"/>
      <c r="L24" s="9"/>
      <c r="M24" s="6"/>
      <c r="N24" s="66"/>
      <c r="O24" s="6"/>
      <c r="P24" s="6"/>
      <c r="Q24" s="6"/>
      <c r="R24" s="6"/>
      <c r="S24" s="6"/>
      <c r="T24" s="6"/>
      <c r="U24" s="13"/>
      <c r="V24" s="6"/>
      <c r="W24" s="66"/>
      <c r="X24" s="66"/>
      <c r="Y24" s="66"/>
      <c r="Z24" s="70"/>
    </row>
    <row r="25" spans="1:26" ht="18.75" x14ac:dyDescent="0.3">
      <c r="A25" s="73">
        <f t="shared" si="1"/>
        <v>44554</v>
      </c>
      <c r="B25" s="64" t="str">
        <f t="shared" si="0"/>
        <v>Friday</v>
      </c>
      <c r="C25" s="6"/>
      <c r="D25" s="6"/>
      <c r="E25" s="6"/>
      <c r="F25" s="66"/>
      <c r="G25" s="6"/>
      <c r="H25" s="6"/>
      <c r="I25" s="6"/>
      <c r="J25" s="10"/>
      <c r="K25" s="10"/>
      <c r="L25" s="6"/>
      <c r="M25" s="6"/>
      <c r="N25" s="66"/>
      <c r="O25" s="6"/>
      <c r="P25" s="6"/>
      <c r="Q25" s="6"/>
      <c r="R25" s="6"/>
      <c r="S25" s="6"/>
      <c r="T25" s="6"/>
      <c r="U25" s="6"/>
      <c r="V25" s="6"/>
      <c r="W25" s="66"/>
      <c r="X25" s="66"/>
      <c r="Y25" s="66"/>
      <c r="Z25" s="70"/>
    </row>
    <row r="26" spans="1:26" ht="18.75" x14ac:dyDescent="0.3">
      <c r="A26" s="73">
        <f t="shared" si="1"/>
        <v>44555</v>
      </c>
      <c r="B26" s="64" t="str">
        <f t="shared" si="0"/>
        <v>Saturday</v>
      </c>
      <c r="C26" s="6"/>
      <c r="D26" s="6"/>
      <c r="E26" s="6"/>
      <c r="F26" s="66"/>
      <c r="G26" s="6"/>
      <c r="H26" s="6"/>
      <c r="I26" s="6"/>
      <c r="J26" s="10"/>
      <c r="K26" s="6"/>
      <c r="L26" s="6"/>
      <c r="M26" s="6"/>
      <c r="N26" s="66"/>
      <c r="O26" s="6"/>
      <c r="P26" s="6"/>
      <c r="Q26" s="6"/>
      <c r="R26" s="6"/>
      <c r="S26" s="6"/>
      <c r="T26" s="6"/>
      <c r="U26" s="6"/>
      <c r="V26" s="6"/>
      <c r="W26" s="66"/>
      <c r="X26" s="66"/>
      <c r="Y26" s="66"/>
      <c r="Z26" s="70"/>
    </row>
    <row r="27" spans="1:26" ht="18.75" x14ac:dyDescent="0.3">
      <c r="A27" s="73">
        <f t="shared" si="1"/>
        <v>44556</v>
      </c>
      <c r="B27" s="64" t="str">
        <f t="shared" si="0"/>
        <v>Sunday</v>
      </c>
      <c r="C27" s="6"/>
      <c r="D27" s="6"/>
      <c r="E27" s="6"/>
      <c r="F27" s="66"/>
      <c r="G27" s="6"/>
      <c r="H27" s="6"/>
      <c r="I27" s="6"/>
      <c r="J27" s="9"/>
      <c r="K27" s="10"/>
      <c r="L27" s="6"/>
      <c r="M27" s="6"/>
      <c r="N27" s="66"/>
      <c r="O27" s="6"/>
      <c r="P27" s="6"/>
      <c r="Q27" s="6"/>
      <c r="R27" s="6"/>
      <c r="S27" s="6"/>
      <c r="T27" s="6"/>
      <c r="U27" s="6"/>
      <c r="V27" s="6"/>
      <c r="W27" s="66"/>
      <c r="X27" s="66"/>
      <c r="Y27" s="66"/>
      <c r="Z27" s="70"/>
    </row>
    <row r="28" spans="1:26" ht="18.75" x14ac:dyDescent="0.3">
      <c r="A28" s="73">
        <f t="shared" si="1"/>
        <v>44557</v>
      </c>
      <c r="B28" s="64" t="str">
        <f t="shared" si="0"/>
        <v>Monday</v>
      </c>
      <c r="C28" s="6"/>
      <c r="D28" s="6"/>
      <c r="E28" s="6"/>
      <c r="F28" s="66"/>
      <c r="G28" s="6"/>
      <c r="H28" s="6"/>
      <c r="I28" s="6"/>
      <c r="J28" s="9"/>
      <c r="K28" s="9"/>
      <c r="L28" s="6"/>
      <c r="M28" s="6"/>
      <c r="N28" s="66"/>
      <c r="O28" s="6"/>
      <c r="P28" s="6"/>
      <c r="Q28" s="6"/>
      <c r="R28" s="6"/>
      <c r="S28" s="6"/>
      <c r="T28" s="6"/>
      <c r="U28" s="6"/>
      <c r="V28" s="6"/>
      <c r="W28" s="66"/>
      <c r="X28" s="66"/>
      <c r="Y28" s="66"/>
      <c r="Z28" s="70"/>
    </row>
    <row r="29" spans="1:26" ht="18.75" x14ac:dyDescent="0.3">
      <c r="A29" s="73">
        <f t="shared" si="1"/>
        <v>44558</v>
      </c>
      <c r="B29" s="64" t="str">
        <f t="shared" si="0"/>
        <v>Tuesday</v>
      </c>
      <c r="C29" s="6"/>
      <c r="D29" s="6"/>
      <c r="E29" s="6"/>
      <c r="F29" s="66"/>
      <c r="G29" s="6"/>
      <c r="H29" s="6"/>
      <c r="I29" s="6"/>
      <c r="J29" s="6"/>
      <c r="K29" s="10"/>
      <c r="L29" s="6"/>
      <c r="M29" s="6"/>
      <c r="N29" s="66"/>
      <c r="O29" s="6"/>
      <c r="P29" s="6"/>
      <c r="Q29" s="6"/>
      <c r="R29" s="6"/>
      <c r="S29" s="6"/>
      <c r="T29" s="6"/>
      <c r="U29" s="6"/>
      <c r="V29" s="6"/>
      <c r="W29" s="66"/>
      <c r="X29" s="66"/>
      <c r="Y29" s="66"/>
      <c r="Z29" s="70"/>
    </row>
    <row r="30" spans="1:26" ht="18.75" x14ac:dyDescent="0.3">
      <c r="A30" s="73">
        <f t="shared" si="1"/>
        <v>44559</v>
      </c>
      <c r="B30" s="64" t="str">
        <f t="shared" si="0"/>
        <v>Wednesday</v>
      </c>
      <c r="C30" s="6"/>
      <c r="D30" s="6"/>
      <c r="E30" s="6"/>
      <c r="F30" s="66"/>
      <c r="G30" s="6"/>
      <c r="H30" s="6"/>
      <c r="I30" s="6"/>
      <c r="J30" s="6"/>
      <c r="K30" s="14"/>
      <c r="L30" s="6"/>
      <c r="M30" s="6"/>
      <c r="N30" s="66"/>
      <c r="O30" s="6"/>
      <c r="P30" s="6"/>
      <c r="Q30" s="6"/>
      <c r="R30" s="6"/>
      <c r="S30" s="6"/>
      <c r="T30" s="6"/>
      <c r="U30" s="6"/>
      <c r="V30" s="6"/>
      <c r="W30" s="66"/>
      <c r="X30" s="66"/>
      <c r="Y30" s="66"/>
      <c r="Z30" s="70"/>
    </row>
    <row r="31" spans="1:26" ht="18.75" x14ac:dyDescent="0.3">
      <c r="A31" s="73">
        <f t="shared" si="1"/>
        <v>44560</v>
      </c>
      <c r="B31" s="64" t="str">
        <f t="shared" si="0"/>
        <v>Thursday</v>
      </c>
      <c r="C31" s="6"/>
      <c r="D31" s="6"/>
      <c r="E31" s="6"/>
      <c r="F31" s="66"/>
      <c r="G31" s="6"/>
      <c r="H31" s="6"/>
      <c r="I31" s="6"/>
      <c r="J31" s="6"/>
      <c r="K31" s="6"/>
      <c r="L31" s="6"/>
      <c r="M31" s="6"/>
      <c r="N31" s="66"/>
      <c r="O31" s="6"/>
      <c r="P31" s="6"/>
      <c r="Q31" s="6"/>
      <c r="R31" s="6"/>
      <c r="S31" s="6"/>
      <c r="T31" s="6"/>
      <c r="U31" s="6"/>
      <c r="V31" s="6"/>
      <c r="W31" s="66"/>
      <c r="X31" s="66"/>
      <c r="Y31" s="66"/>
      <c r="Z31" s="70"/>
    </row>
    <row r="32" spans="1:26" ht="16.5" customHeight="1" thickBot="1" x14ac:dyDescent="0.35">
      <c r="A32" s="73">
        <f t="shared" si="1"/>
        <v>44561</v>
      </c>
      <c r="B32" s="64" t="str">
        <f t="shared" si="0"/>
        <v>Friday</v>
      </c>
      <c r="C32" s="15"/>
      <c r="D32" s="15"/>
      <c r="E32" s="15"/>
      <c r="F32" s="67"/>
      <c r="G32" s="15"/>
      <c r="H32" s="15"/>
      <c r="I32" s="15"/>
      <c r="J32" s="15"/>
      <c r="K32" s="15"/>
      <c r="L32" s="16"/>
      <c r="M32" s="15"/>
      <c r="N32" s="68"/>
      <c r="O32" s="15"/>
      <c r="P32" s="15"/>
      <c r="Q32" s="15"/>
      <c r="R32" s="15"/>
      <c r="S32" s="15"/>
      <c r="T32" s="15"/>
      <c r="U32" s="15"/>
      <c r="V32" s="15"/>
      <c r="W32" s="67"/>
      <c r="X32" s="67"/>
      <c r="Y32" s="67"/>
      <c r="Z32" s="71"/>
    </row>
    <row r="33" spans="1:26" ht="16.5" thickBot="1" x14ac:dyDescent="0.3">
      <c r="A33" s="20" t="s">
        <v>33</v>
      </c>
      <c r="B33" s="17">
        <f>-B34</f>
        <v>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9"/>
    </row>
    <row r="34" spans="1:26" x14ac:dyDescent="0.25">
      <c r="A34" s="36"/>
      <c r="B34" s="35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3"/>
    </row>
    <row r="35" spans="1:26" x14ac:dyDescent="0.25">
      <c r="A35" s="32"/>
      <c r="B35" s="30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7"/>
    </row>
    <row r="36" spans="1:26" x14ac:dyDescent="0.25">
      <c r="A36" s="32"/>
      <c r="B36" s="30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7"/>
    </row>
    <row r="37" spans="1:26" ht="31.5" x14ac:dyDescent="0.25">
      <c r="A37" s="31" t="s">
        <v>34</v>
      </c>
      <c r="B37" s="30"/>
      <c r="C37" s="11">
        <f t="shared" ref="C37:M37" si="2">SUM(C2:C32)/31</f>
        <v>0</v>
      </c>
      <c r="D37" s="11">
        <f t="shared" si="2"/>
        <v>0</v>
      </c>
      <c r="E37" s="11">
        <f t="shared" si="2"/>
        <v>0</v>
      </c>
      <c r="F37" s="11">
        <f t="shared" si="2"/>
        <v>0</v>
      </c>
      <c r="G37" s="11">
        <f t="shared" si="2"/>
        <v>0</v>
      </c>
      <c r="H37" s="11">
        <f t="shared" si="2"/>
        <v>0</v>
      </c>
      <c r="I37" s="11">
        <f t="shared" si="2"/>
        <v>0</v>
      </c>
      <c r="J37" s="11">
        <f t="shared" si="2"/>
        <v>0</v>
      </c>
      <c r="K37" s="11">
        <f t="shared" si="2"/>
        <v>0</v>
      </c>
      <c r="L37" s="11">
        <f t="shared" si="2"/>
        <v>0</v>
      </c>
      <c r="M37" s="11">
        <f t="shared" si="2"/>
        <v>0</v>
      </c>
      <c r="N37" s="11">
        <f>SUM(N2:N33)/31</f>
        <v>0</v>
      </c>
      <c r="O37" s="11">
        <f t="shared" ref="O37:V37" si="3">SUM(O2:O32)/31</f>
        <v>0</v>
      </c>
      <c r="P37" s="11">
        <f t="shared" si="3"/>
        <v>0</v>
      </c>
      <c r="Q37" s="11">
        <f t="shared" si="3"/>
        <v>0</v>
      </c>
      <c r="R37" s="11">
        <f t="shared" si="3"/>
        <v>0</v>
      </c>
      <c r="S37" s="11">
        <f t="shared" si="3"/>
        <v>0</v>
      </c>
      <c r="T37" s="11">
        <f t="shared" si="3"/>
        <v>0</v>
      </c>
      <c r="U37" s="11">
        <f t="shared" si="3"/>
        <v>0</v>
      </c>
      <c r="V37" s="11">
        <f t="shared" si="3"/>
        <v>0</v>
      </c>
      <c r="W37" s="11"/>
      <c r="X37" s="11"/>
      <c r="Y37" s="11"/>
      <c r="Z37" s="27"/>
    </row>
    <row r="38" spans="1:26" x14ac:dyDescent="0.25">
      <c r="A38" s="30"/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27"/>
    </row>
    <row r="39" spans="1:26" x14ac:dyDescent="0.25">
      <c r="A39" s="30"/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27"/>
    </row>
    <row r="40" spans="1:26" x14ac:dyDescent="0.25">
      <c r="A40" s="30"/>
      <c r="B40" s="3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27"/>
    </row>
    <row r="1048576" spans="7:26" s="23" customFormat="1" x14ac:dyDescent="0.25">
      <c r="G1048576" s="23">
        <f>AVERAGE(G2:G1048575)</f>
        <v>0</v>
      </c>
      <c r="Z1048576" s="22"/>
    </row>
  </sheetData>
  <pageMargins left="0.25" right="0.25" top="0.75" bottom="0.75" header="0.3" footer="0.3"/>
  <pageSetup scale="46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C993AA1-5432-431D-A471-C03D290A80CA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5F702BF2-052B-467A-BAF6-6D4A1355FD0F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Template</vt:lpstr>
      <vt:lpstr>Dashboard</vt:lpstr>
      <vt:lpstr>January 2021</vt:lpstr>
      <vt:lpstr>Feb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</vt:vector>
  </TitlesOfParts>
  <Company>MHealth Fairview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Abdel-Hamid, Noah</dc:creator>
  <cp:lastModifiedBy>Arthur, Jake</cp:lastModifiedBy>
  <dcterms:created xsi:type="dcterms:W3CDTF">2021-01-01T23:54:55Z</dcterms:created>
  <dcterms:modified xsi:type="dcterms:W3CDTF">2021-09-25T01:29:12Z</dcterms:modified>
</cp:coreProperties>
</file>