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E:\Completed Data Analytics Projects\Mid_Size Retail Chain Outlet\"/>
    </mc:Choice>
  </mc:AlternateContent>
  <xr:revisionPtr revIDLastSave="0" documentId="13_ncr:1_{08108760-439D-4A73-B6EF-4820F0D6CAD0}" xr6:coauthVersionLast="47" xr6:coauthVersionMax="47" xr10:uidLastSave="{00000000-0000-0000-0000-000000000000}"/>
  <bookViews>
    <workbookView xWindow="-108" yWindow="-108" windowWidth="23256" windowHeight="12456" xr2:uid="{81B131B8-40DA-4A81-A236-8E00830B305E}"/>
  </bookViews>
  <sheets>
    <sheet name="Dashboard" sheetId="2" r:id="rId1"/>
    <sheet name="Data Table" sheetId="1" r:id="rId2"/>
    <sheet name="Pivot Tables" sheetId="3" r:id="rId3"/>
  </sheets>
  <definedNames>
    <definedName name="_xlnm._FilterDatabase" localSheetId="1" hidden="1">'Data Table'!$A$1:$V$151</definedName>
    <definedName name="Slicer_Customer_Type">#N/A</definedName>
    <definedName name="Slicer_Payment_Method">#N/A</definedName>
    <definedName name="Slicer_Region">#N/A</definedName>
  </definedNames>
  <calcPr calcId="191029"/>
  <pivotCaches>
    <pivotCache cacheId="4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J4" i="1" s="1"/>
  <c r="H9" i="1"/>
  <c r="H10" i="1"/>
  <c r="H11" i="1"/>
  <c r="H12" i="1"/>
  <c r="H13" i="1"/>
  <c r="H14" i="1"/>
  <c r="J14" i="1" s="1"/>
  <c r="H15" i="1"/>
  <c r="H16" i="1"/>
  <c r="J16" i="1" s="1"/>
  <c r="H17" i="1"/>
  <c r="J17" i="1" s="1"/>
  <c r="H18" i="1"/>
  <c r="J18" i="1" s="1"/>
  <c r="H19" i="1"/>
  <c r="J19" i="1" s="1"/>
  <c r="H20" i="1"/>
  <c r="H21" i="1"/>
  <c r="J21" i="1" s="1"/>
  <c r="H22" i="1"/>
  <c r="H23" i="1"/>
  <c r="J23" i="1" s="1"/>
  <c r="H24" i="1"/>
  <c r="H25" i="1"/>
  <c r="H26" i="1"/>
  <c r="H27" i="1"/>
  <c r="H28" i="1"/>
  <c r="J28" i="1" s="1"/>
  <c r="H29" i="1"/>
  <c r="J29" i="1" s="1"/>
  <c r="H30" i="1"/>
  <c r="J30" i="1" s="1"/>
  <c r="H31" i="1"/>
  <c r="J31" i="1" s="1"/>
  <c r="H32" i="1"/>
  <c r="H33" i="1"/>
  <c r="H34" i="1"/>
  <c r="H35" i="1"/>
  <c r="J35" i="1" s="1"/>
  <c r="H36" i="1"/>
  <c r="H37" i="1"/>
  <c r="H38" i="1"/>
  <c r="J38" i="1" s="1"/>
  <c r="H39" i="1"/>
  <c r="H40" i="1"/>
  <c r="J40" i="1" s="1"/>
  <c r="H41" i="1"/>
  <c r="J41" i="1" s="1"/>
  <c r="H42" i="1"/>
  <c r="J42" i="1" s="1"/>
  <c r="H43" i="1"/>
  <c r="J43" i="1" s="1"/>
  <c r="H44" i="1"/>
  <c r="H45" i="1"/>
  <c r="H46" i="1"/>
  <c r="J46" i="1" s="1"/>
  <c r="H47" i="1"/>
  <c r="J47" i="1" s="1"/>
  <c r="H48" i="1"/>
  <c r="H49" i="1"/>
  <c r="J49" i="1" s="1"/>
  <c r="H50" i="1"/>
  <c r="H51" i="1"/>
  <c r="J51" i="1" s="1"/>
  <c r="H52" i="1"/>
  <c r="J52" i="1" s="1"/>
  <c r="H53" i="1"/>
  <c r="J53" i="1" s="1"/>
  <c r="H54" i="1"/>
  <c r="J54" i="1" s="1"/>
  <c r="H55" i="1"/>
  <c r="J55" i="1" s="1"/>
  <c r="H56" i="1"/>
  <c r="J56" i="1" s="1"/>
  <c r="H57" i="1"/>
  <c r="J57" i="1" s="1"/>
  <c r="H58" i="1"/>
  <c r="H59" i="1"/>
  <c r="H60" i="1"/>
  <c r="H61" i="1"/>
  <c r="J61" i="1" s="1"/>
  <c r="H62" i="1"/>
  <c r="J62" i="1" s="1"/>
  <c r="H63" i="1"/>
  <c r="H64" i="1"/>
  <c r="J64" i="1" s="1"/>
  <c r="H65" i="1"/>
  <c r="J65" i="1" s="1"/>
  <c r="H66" i="1"/>
  <c r="J66" i="1" s="1"/>
  <c r="H67" i="1"/>
  <c r="J67" i="1" s="1"/>
  <c r="H68" i="1"/>
  <c r="J68" i="1" s="1"/>
  <c r="H69" i="1"/>
  <c r="H70" i="1"/>
  <c r="J70" i="1" s="1"/>
  <c r="H71" i="1"/>
  <c r="H72" i="1"/>
  <c r="H73" i="1"/>
  <c r="J73" i="1" s="1"/>
  <c r="H74" i="1"/>
  <c r="H75" i="1"/>
  <c r="H76" i="1"/>
  <c r="J76" i="1" s="1"/>
  <c r="H77" i="1"/>
  <c r="J77" i="1" s="1"/>
  <c r="H78" i="1"/>
  <c r="J78" i="1" s="1"/>
  <c r="H79" i="1"/>
  <c r="J79" i="1" s="1"/>
  <c r="H80" i="1"/>
  <c r="J80" i="1" s="1"/>
  <c r="H81" i="1"/>
  <c r="J81" i="1" s="1"/>
  <c r="H82" i="1"/>
  <c r="H83" i="1"/>
  <c r="J83" i="1" s="1"/>
  <c r="H84" i="1"/>
  <c r="H85" i="1"/>
  <c r="H86" i="1"/>
  <c r="H87" i="1"/>
  <c r="J87" i="1" s="1"/>
  <c r="H88" i="1"/>
  <c r="J88" i="1" s="1"/>
  <c r="H89" i="1"/>
  <c r="J89" i="1" s="1"/>
  <c r="H90" i="1"/>
  <c r="J90" i="1" s="1"/>
  <c r="H91" i="1"/>
  <c r="J91" i="1" s="1"/>
  <c r="H92" i="1"/>
  <c r="H93" i="1"/>
  <c r="J93" i="1" s="1"/>
  <c r="H94" i="1"/>
  <c r="J94" i="1" s="1"/>
  <c r="H95" i="1"/>
  <c r="H96" i="1"/>
  <c r="H97" i="1"/>
  <c r="H98" i="1"/>
  <c r="H99" i="1"/>
  <c r="H100" i="1"/>
  <c r="J100" i="1" s="1"/>
  <c r="H101" i="1"/>
  <c r="J101" i="1" s="1"/>
  <c r="H102" i="1"/>
  <c r="J102" i="1" s="1"/>
  <c r="H103" i="1"/>
  <c r="J103" i="1" s="1"/>
  <c r="H104" i="1"/>
  <c r="J104" i="1" s="1"/>
  <c r="H105" i="1"/>
  <c r="J105" i="1" s="1"/>
  <c r="H106" i="1"/>
  <c r="H107" i="1"/>
  <c r="H108" i="1"/>
  <c r="H109" i="1"/>
  <c r="H110" i="1"/>
  <c r="J110" i="1" s="1"/>
  <c r="H111" i="1"/>
  <c r="H112" i="1"/>
  <c r="J112" i="1" s="1"/>
  <c r="H113" i="1"/>
  <c r="J113" i="1" s="1"/>
  <c r="H114" i="1"/>
  <c r="J114" i="1" s="1"/>
  <c r="H115" i="1"/>
  <c r="J115" i="1" s="1"/>
  <c r="H116" i="1"/>
  <c r="J116" i="1" s="1"/>
  <c r="H117" i="1"/>
  <c r="J117" i="1" s="1"/>
  <c r="H118" i="1"/>
  <c r="J118" i="1" s="1"/>
  <c r="H119" i="1"/>
  <c r="H120" i="1"/>
  <c r="H121" i="1"/>
  <c r="J121" i="1" s="1"/>
  <c r="H122" i="1"/>
  <c r="H123" i="1"/>
  <c r="H124" i="1"/>
  <c r="J124" i="1" s="1"/>
  <c r="H125" i="1"/>
  <c r="J125" i="1" s="1"/>
  <c r="H126" i="1"/>
  <c r="J126" i="1" s="1"/>
  <c r="H127" i="1"/>
  <c r="J127" i="1" s="1"/>
  <c r="H128" i="1"/>
  <c r="J128" i="1" s="1"/>
  <c r="H129" i="1"/>
  <c r="J129" i="1" s="1"/>
  <c r="H130" i="1"/>
  <c r="H131" i="1"/>
  <c r="H132" i="1"/>
  <c r="H133" i="1"/>
  <c r="H134" i="1"/>
  <c r="H135" i="1"/>
  <c r="H136" i="1"/>
  <c r="J136" i="1" s="1"/>
  <c r="H137" i="1"/>
  <c r="J137" i="1" s="1"/>
  <c r="H138" i="1"/>
  <c r="J138" i="1" s="1"/>
  <c r="H139" i="1"/>
  <c r="J139" i="1" s="1"/>
  <c r="H140" i="1"/>
  <c r="J140" i="1" s="1"/>
  <c r="H141" i="1"/>
  <c r="J141" i="1" s="1"/>
  <c r="H142" i="1"/>
  <c r="J142" i="1" s="1"/>
  <c r="H143" i="1"/>
  <c r="H144" i="1"/>
  <c r="H145" i="1"/>
  <c r="J145" i="1" s="1"/>
  <c r="H146" i="1"/>
  <c r="H147" i="1"/>
  <c r="H148" i="1"/>
  <c r="J148" i="1" s="1"/>
  <c r="H149" i="1"/>
  <c r="J149" i="1" s="1"/>
  <c r="H150" i="1"/>
  <c r="J150" i="1" s="1"/>
  <c r="H151" i="1"/>
  <c r="J151" i="1" s="1"/>
  <c r="H3" i="1"/>
  <c r="J3" i="1" s="1"/>
  <c r="H5" i="1"/>
  <c r="J5" i="1" s="1"/>
  <c r="H6" i="1"/>
  <c r="J6" i="1" s="1"/>
  <c r="H7" i="1"/>
  <c r="J7" i="1" s="1"/>
  <c r="H8" i="1"/>
  <c r="J8" i="1" s="1"/>
  <c r="H2" i="1"/>
  <c r="J9" i="1"/>
  <c r="J10" i="1"/>
  <c r="J11" i="1"/>
  <c r="J12" i="1"/>
  <c r="J13" i="1"/>
  <c r="J15" i="1"/>
  <c r="J20" i="1"/>
  <c r="J22" i="1"/>
  <c r="J24" i="1"/>
  <c r="J25" i="1"/>
  <c r="J26" i="1"/>
  <c r="J27" i="1"/>
  <c r="J32" i="1"/>
  <c r="J33" i="1"/>
  <c r="J34" i="1"/>
  <c r="J36" i="1"/>
  <c r="J37" i="1"/>
  <c r="J39" i="1"/>
  <c r="J44" i="1"/>
  <c r="J45" i="1"/>
  <c r="J48" i="1"/>
  <c r="J50" i="1"/>
  <c r="J58" i="1"/>
  <c r="J59" i="1"/>
  <c r="J60" i="1"/>
  <c r="J63" i="1"/>
  <c r="J69" i="1"/>
  <c r="J71" i="1"/>
  <c r="J72" i="1"/>
  <c r="J74" i="1"/>
  <c r="J75" i="1"/>
  <c r="J82" i="1"/>
  <c r="J84" i="1"/>
  <c r="J85" i="1"/>
  <c r="J86" i="1"/>
  <c r="J92" i="1"/>
  <c r="J95" i="1"/>
  <c r="J96" i="1"/>
  <c r="J97" i="1"/>
  <c r="J98" i="1"/>
  <c r="J99" i="1"/>
  <c r="J106" i="1"/>
  <c r="J107" i="1"/>
  <c r="J108" i="1"/>
  <c r="J109" i="1"/>
  <c r="J111" i="1"/>
  <c r="J119" i="1"/>
  <c r="J120" i="1"/>
  <c r="J122" i="1"/>
  <c r="J123" i="1"/>
  <c r="J130" i="1"/>
  <c r="J131" i="1"/>
  <c r="J132" i="1"/>
  <c r="J133" i="1"/>
  <c r="J134" i="1"/>
  <c r="J135" i="1"/>
  <c r="J143" i="1"/>
  <c r="J144" i="1"/>
  <c r="J146" i="1"/>
  <c r="J147" i="1"/>
  <c r="J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T11" i="3"/>
  <c r="U11" i="3" s="1"/>
  <c r="T12" i="3"/>
  <c r="U12" i="3" s="1"/>
  <c r="T13" i="3"/>
  <c r="U13" i="3" s="1"/>
  <c r="T10" i="3"/>
  <c r="U10" i="3" s="1"/>
  <c r="Q17" i="3"/>
  <c r="R17" i="3" s="1"/>
  <c r="Q16" i="3"/>
  <c r="R16" i="3" s="1"/>
  <c r="Q15" i="3"/>
  <c r="R15" i="3" s="1"/>
  <c r="Q14" i="3"/>
  <c r="R14" i="3" s="1"/>
  <c r="Q13" i="3"/>
  <c r="R13" i="3" s="1"/>
  <c r="Q12" i="3"/>
  <c r="R12" i="3" s="1"/>
  <c r="N20" i="3"/>
  <c r="O20" i="3" s="1"/>
  <c r="N21" i="3"/>
  <c r="O21" i="3" s="1"/>
  <c r="N22" i="3"/>
  <c r="O22" i="3" s="1"/>
  <c r="N23" i="3"/>
  <c r="O23" i="3" s="1"/>
  <c r="N24" i="3"/>
  <c r="O24" i="3" s="1"/>
  <c r="N25" i="3"/>
  <c r="O25" i="3" s="1"/>
  <c r="N26" i="3"/>
  <c r="O26" i="3" s="1"/>
  <c r="N27" i="3"/>
  <c r="O27" i="3" s="1"/>
  <c r="N28" i="3"/>
  <c r="O28" i="3" s="1"/>
  <c r="N29" i="3"/>
  <c r="O29" i="3" s="1"/>
  <c r="N30" i="3"/>
  <c r="O30" i="3" s="1"/>
  <c r="N31" i="3"/>
  <c r="O31" i="3" s="1"/>
  <c r="N19" i="3"/>
  <c r="O19" i="3" s="1"/>
  <c r="K16" i="3"/>
  <c r="L16" i="3" s="1"/>
  <c r="K15" i="3"/>
  <c r="L15" i="3" s="1"/>
  <c r="K14" i="3"/>
  <c r="L14" i="3" s="1"/>
  <c r="K13" i="3"/>
  <c r="L13" i="3" s="1"/>
  <c r="K12" i="3"/>
  <c r="L12" i="3" s="1"/>
  <c r="I17" i="3"/>
  <c r="H16" i="3"/>
  <c r="I16" i="3" s="1"/>
  <c r="H15" i="3"/>
  <c r="I15" i="3" s="1"/>
  <c r="H14" i="3"/>
  <c r="I14" i="3" s="1"/>
  <c r="H13" i="3"/>
  <c r="I13" i="3" s="1"/>
  <c r="H12" i="3"/>
  <c r="I12" i="3" s="1"/>
  <c r="E17" i="3"/>
  <c r="F17" i="3" s="1"/>
  <c r="E16" i="3"/>
  <c r="F16" i="3" s="1"/>
  <c r="E15" i="3"/>
  <c r="F15" i="3" s="1"/>
  <c r="E14" i="3"/>
  <c r="F14" i="3" s="1"/>
  <c r="E13" i="3"/>
  <c r="F13" i="3" s="1"/>
  <c r="E12" i="3"/>
  <c r="F12" i="3" s="1"/>
  <c r="B13" i="3"/>
  <c r="C13" i="3" s="1"/>
  <c r="B14" i="3"/>
  <c r="C14" i="3" s="1"/>
  <c r="B15" i="3"/>
  <c r="C15" i="3" s="1"/>
  <c r="B16" i="3"/>
  <c r="C16" i="3" s="1"/>
  <c r="B12" i="3"/>
  <c r="C12" i="3" s="1"/>
  <c r="A1" i="3"/>
  <c r="X4" i="3" l="1"/>
  <c r="V10" i="3"/>
  <c r="V13" i="3"/>
  <c r="V12" i="3"/>
  <c r="V11" i="3"/>
</calcChain>
</file>

<file path=xl/sharedStrings.xml><?xml version="1.0" encoding="utf-8"?>
<sst xmlns="http://schemas.openxmlformats.org/spreadsheetml/2006/main" count="1287" uniqueCount="88">
  <si>
    <t>Date</t>
  </si>
  <si>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</si>
  <si>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</si>
  <si>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</si>
  <si>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</si>
  <si>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</si>
  <si>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</si>
  <si>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</si>
  <si>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</si>
  <si>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</si>
  <si>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</si>
  <si>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</si>
  <si>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</si>
  <si>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</si>
  <si>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</si>
  <si>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Home Goods</t>
  </si>
  <si>
    <t>Credit Card</t>
  </si>
  <si>
    <t>Completed</t>
  </si>
  <si>
    <t>Regular</t>
  </si>
  <si>
    <t>Curtains</t>
  </si>
  <si>
    <t>Cash</t>
  </si>
  <si>
    <t>Pending</t>
  </si>
  <si>
    <t>VIP</t>
  </si>
  <si>
    <t>Sneakers</t>
  </si>
  <si>
    <t>Clothing</t>
  </si>
  <si>
    <t>Online Transfer</t>
  </si>
  <si>
    <t>Cancelled</t>
  </si>
  <si>
    <t>New</t>
  </si>
  <si>
    <t>Chair</t>
  </si>
  <si>
    <t>Lamp</t>
  </si>
  <si>
    <t>Laptop</t>
  </si>
  <si>
    <t>Electronics</t>
  </si>
  <si>
    <t>T-Shirt</t>
  </si>
  <si>
    <t>Yoga Mat</t>
  </si>
  <si>
    <t>Sports</t>
  </si>
  <si>
    <t>Tennis Racket</t>
  </si>
  <si>
    <t>Dumbbells</t>
  </si>
  <si>
    <t>Smartphone</t>
  </si>
  <si>
    <t>Perfume</t>
  </si>
  <si>
    <t>Beauty</t>
  </si>
  <si>
    <t>Camera</t>
  </si>
  <si>
    <t>Headphones</t>
  </si>
  <si>
    <t>Football</t>
  </si>
  <si>
    <t>Shampoo</t>
  </si>
  <si>
    <t>Jeans</t>
  </si>
  <si>
    <t>Face Cream</t>
  </si>
  <si>
    <t>Jacket</t>
  </si>
  <si>
    <t>Lipstick</t>
  </si>
  <si>
    <t>James Green</t>
  </si>
  <si>
    <t>Emily Brown</t>
  </si>
  <si>
    <t>Harry Wright</t>
  </si>
  <si>
    <t>Sophia Hall</t>
  </si>
  <si>
    <t>Manchester</t>
  </si>
  <si>
    <t>London</t>
  </si>
  <si>
    <t>Leeds</t>
  </si>
  <si>
    <t>Oxford</t>
  </si>
  <si>
    <t>Amelia</t>
  </si>
  <si>
    <t>Emma</t>
  </si>
  <si>
    <t>Walker</t>
  </si>
  <si>
    <t>Lucas</t>
  </si>
  <si>
    <t>Jasmine</t>
  </si>
  <si>
    <t xml:space="preserve"> </t>
  </si>
  <si>
    <t>Grand Total</t>
  </si>
  <si>
    <t>Sum of Profit</t>
  </si>
  <si>
    <t>Profit per Region</t>
  </si>
  <si>
    <t>Sales Per Category</t>
  </si>
  <si>
    <t>Sum of Total Sale</t>
  </si>
  <si>
    <t>Manager Ranking By Location</t>
  </si>
  <si>
    <t>Total Sales By Month</t>
  </si>
  <si>
    <t>Jan</t>
  </si>
  <si>
    <t>Feb</t>
  </si>
  <si>
    <t>Mar</t>
  </si>
  <si>
    <t>Apr</t>
  </si>
  <si>
    <t>May</t>
  </si>
  <si>
    <t>Jun</t>
  </si>
  <si>
    <t>Jul</t>
  </si>
  <si>
    <t>Aug</t>
  </si>
  <si>
    <t>Sep</t>
  </si>
  <si>
    <t>Oct</t>
  </si>
  <si>
    <t>Nov</t>
  </si>
  <si>
    <t>Dec</t>
  </si>
  <si>
    <t>Count of Product Name</t>
  </si>
  <si>
    <t>Sales Per Location</t>
  </si>
  <si>
    <t>Months (Date)</t>
  </si>
  <si>
    <t>Sales Rep Ranking By Location</t>
  </si>
  <si>
    <t>Actual Quantity Sold</t>
  </si>
  <si>
    <t>Sum of Quantity Ordered</t>
  </si>
  <si>
    <t>Actual Qty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</si>
</sst>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809]* #,##0_-;\-[$£-809]* #,##0_-;_-[$£-809]* &quot;-&quot;??_-;_-@_-"/>
    <numFmt numFmtId="165" formatCode="dddd\,\ mmmm\ d\,\ yyyy"/>
  </numFmts>
  <fonts count="6">
    <font>
      <sz val="11"/>
      <color theme="1"/>
      <name val="Aptos Narrow"/>
      <family val="2"/>
      <scheme val="minor"/>
    </font>
    <font>
      <sz val="11"/>
      <color theme="1"/>
      <name val="Kulim Park"/>
    </font>
    <font>
      <b/>
      <sz val="11"/>
      <color theme="0"/>
      <name val="Kulim Park"/>
    </font>
    <font>
      <b/>
      <sz val="11"/>
      <color theme="0"/>
      <name val="Aptos Narrow"/>
      <family val="2"/>
      <scheme val="minor"/>
    </font>
    <font>
      <b/>
      <sz val="11"/>
      <color theme="1"/>
      <name val="Aptos Narrow"/>
      <family val="2"/>
      <scheme val="minor"/>
    </font>
    <font>
      <sz val="11"/>
      <color theme="0"/>
      <name val="Aptos Narrow"/>
      <family val="2"/>
      <scheme val="minor"/>
    </font>
  </fonts>
  <fills count="6">
    <fill>
      <patternFill patternType="none"/>
    </fill>
    <fill>
      <patternFill patternType="gray125"/>
    </fill>
    <fill>
      <patternFill patternType="solid">
        <fgColor rgb="FFEEEAFE"/>
        <bgColor indexed="64"/>
      </patternFill>
    </fill>
    <fill>
      <patternFill patternType="solid">
        <fgColor theme="2"/>
        <bgColor indexed="64"/>
      </patternFill>
    </fill>
    <fill>
      <patternFill patternType="solid">
        <fgColor theme="1"/>
        <bgColor indexed="64"/>
      </patternFill>
    </fill>
    <fill>
      <patternFill patternType="solid">
        <fgColor theme="1" tint="4.9989318521683403E-2"/>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14" fontId="1" fillId="0" borderId="0" xfId="0" applyNumberFormat="1" applyFont="1" applyAlignment="1">
      <alignment horizontal="center"/>
    </xf>
    <xf numFmtId="0" fontId="1" fillId="0" borderId="0" xfId="0" applyFont="1" applyAlignment="1">
      <alignment horizontal="center"/>
    </xf>
    <xf numFmtId="0" fontId="0" fillId="3" borderId="0" xfId="0" applyFill="1"/>
    <xf numFmtId="0" fontId="0" fillId="0" borderId="0" xfId="0" pivotButton="1"/>
    <xf numFmtId="164" fontId="0" fillId="0" borderId="0" xfId="0" applyNumberForma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2" xfId="0" applyFont="1" applyBorder="1" applyAlignment="1">
      <alignment vertical="center"/>
    </xf>
    <xf numFmtId="0" fontId="4" fillId="0" borderId="0" xfId="0" applyFont="1"/>
    <xf numFmtId="0" fontId="3" fillId="5" borderId="0" xfId="0" applyFont="1" applyFill="1" applyAlignment="1">
      <alignment horizontal="center" vertical="center"/>
    </xf>
    <xf numFmtId="0" fontId="2" fillId="4" borderId="0" xfId="0" applyFont="1" applyFill="1" applyAlignment="1">
      <alignment horizontal="center" vertical="center"/>
    </xf>
    <xf numFmtId="0" fontId="0" fillId="0" borderId="0" xfId="0" applyNumberFormat="1"/>
    <xf numFmtId="165" fontId="5" fillId="4" borderId="0" xfId="0" applyNumberFormat="1" applyFont="1" applyFill="1"/>
  </cellXfs>
  <cellStyles count="1">
    <cellStyle name="Normal" xfId="0" builtinId="0"/>
  </cellStyles>
  <dxfs count="27">
    <dxf>
      <numFmt numFmtId="164" formatCode="_-[$£-809]* #,##0_-;\-[$£-809]* #,##0_-;_-[$£-809]* &quot;-&quot;??_-;_-@_-"/>
    </dxf>
    <dxf>
      <numFmt numFmtId="164" formatCode="_-[$£-809]* #,##0_-;\-[$£-809]* #,##0_-;_-[$£-809]* &quot;-&quot;??_-;_-@_-"/>
    </dxf>
    <dxf>
      <numFmt numFmtId="0" formatCode="General"/>
    </dxf>
    <dxf>
      <numFmt numFmtId="164" formatCode="_-[$£-809]* #,##0_-;\-[$£-809]* #,##0_-;_-[$£-809]* &quot;-&quot;??_-;_-@_-"/>
    </dxf>
    <dxf>
      <numFmt numFmtId="164" formatCode="_-[$£-809]* #,##0_-;\-[$£-809]* #,##0_-;_-[$£-809]* &quot;-&quot;??_-;_-@_-"/>
    </dxf>
    <dxf>
      <numFmt numFmtId="164" formatCode="_-[$£-809]* #,##0_-;\-[$£-809]* #,##0_-;_-[$£-809]* &quot;-&quot;??_-;_-@_-"/>
    </dxf>
    <dxf>
      <numFmt numFmtId="164" formatCode="_-[$£-809]* #,##0_-;\-[$£-809]* #,##0_-;_-[$£-809]* &quot;-&quot;??_-;_-@_-"/>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Kulim Park"/>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numFmt numFmtId="19" formatCode="dd/mm/yyyy"/>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border>
        <bottom style="thin">
          <color indexed="64"/>
        </bottom>
      </border>
    </dxf>
    <dxf>
      <font>
        <strike val="0"/>
        <outline val="0"/>
        <shadow val="0"/>
        <u val="none"/>
        <vertAlign val="baseline"/>
        <sz val="11"/>
        <color theme="1"/>
        <name val="Kulim park"/>
        <scheme val="none"/>
      </font>
      <fill>
        <patternFill patternType="solid">
          <fgColor indexed="64"/>
          <bgColor rgb="FFEEEAFE"/>
        </patternFill>
      </fill>
      <alignment horizontal="center" vertical="center" textRotation="0" wrapText="0" indent="0" justifyLastLine="0" shrinkToFit="0" readingOrder="0"/>
      <border diagonalUp="0" diagonalDown="0" outline="0">
        <left/>
        <right/>
        <top/>
        <bottom/>
      </border>
    </dxf>
    <dxf>
      <font>
        <color theme="1" tint="4.9989318521683403E-2"/>
      </font>
      <fill>
        <patternFill>
          <fgColor theme="1" tint="4.9989318521683403E-2"/>
          <bgColor theme="1" tint="4.9989318521683403E-2"/>
        </patternFill>
      </fill>
    </dxf>
    <dxf>
      <font>
        <color theme="1" tint="4.9989318521683403E-2"/>
        <name val="Kulim Park"/>
        <scheme val="none"/>
      </font>
      <fill>
        <patternFill>
          <fgColor theme="1" tint="4.9989318521683403E-2"/>
          <bgColor theme="1" tint="4.9989318521683403E-2"/>
        </patternFill>
      </fill>
    </dxf>
  </dxfs>
  <tableStyles count="1" defaultTableStyle="TableStyleMedium2" defaultPivotStyle="PivotStyleLight16">
    <tableStyle name="Slicer Style 1" pivot="0" table="0" count="10" xr9:uid="{1065BBBB-B662-47CB-B674-FE86BC12AD68}">
      <tableStyleElement type="wholeTable" dxfId="26"/>
      <tableStyleElement type="headerRow" dxfId="25"/>
    </tableStyle>
  </tableStyles>
  <colors>
    <mruColors>
      <color rgb="FFE64A3E"/>
      <color rgb="FFDFDFDF"/>
      <color rgb="FF1E3A8A"/>
      <color rgb="FF93C5FD"/>
      <color rgb="FFD8D9C7"/>
      <color rgb="FFF5BF11"/>
      <color rgb="FFF2913D"/>
      <color rgb="FFFFEF00"/>
      <color rgb="FFFDF0E9"/>
      <color rgb="FFE9E9E9"/>
    </mruColors>
  </colors>
  <extLst>
    <ext xmlns:x14="http://schemas.microsoft.com/office/spreadsheetml/2009/9/main" uri="{46F421CA-312F-682f-3DD2-61675219B42D}">
      <x14:dxfs count="8">
        <dxf>
          <font>
            <color theme="1" tint="4.9989318521683403E-2"/>
          </font>
        </dxf>
        <dxf>
          <font>
            <color theme="1" tint="4.9989318521683403E-2"/>
          </font>
        </dxf>
        <dxf>
          <font>
            <b/>
            <i val="0"/>
            <sz val="13"/>
            <color theme="0"/>
            <name val="Kulim Park"/>
            <scheme val="none"/>
          </font>
          <border>
            <left style="medium">
              <color rgb="FFE64A3E"/>
            </left>
          </border>
        </dxf>
        <dxf>
          <font>
            <b/>
            <i val="0"/>
            <sz val="13"/>
            <color theme="0"/>
            <name val="Kulim Park"/>
            <scheme val="none"/>
          </font>
          <border>
            <left style="medium">
              <color rgb="FFE64A3E"/>
            </left>
          </border>
        </dxf>
        <dxf>
          <font>
            <color theme="1" tint="4.9989318521683403E-2"/>
          </font>
        </dxf>
        <dxf>
          <font>
            <b/>
            <i val="0"/>
            <sz val="12"/>
            <color theme="0"/>
            <name val="Kulim Park"/>
            <scheme val="none"/>
          </font>
          <border>
            <left style="medium">
              <color rgb="FFE64A3E"/>
            </left>
          </border>
        </dxf>
        <dxf>
          <font>
            <color theme="1" tint="4.9989318521683403E-2"/>
            <name val="Kulim Park"/>
            <scheme val="none"/>
          </font>
          <fill>
            <patternFill>
              <bgColor theme="1" tint="4.9989318521683403E-2"/>
            </patternFill>
          </fill>
        </dxf>
        <dxf>
          <font>
            <sz val="10"/>
            <color theme="0" tint="-0.14996795556505021"/>
            <name val="Kulim Park"/>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cap="rnd">
            <a:solidFill>
              <a:schemeClr val="bg1">
                <a:lumMod val="75000"/>
              </a:schemeClr>
            </a:solidFill>
            <a:round/>
          </a:ln>
          <a:effectLst/>
        </c:spPr>
        <c:marker>
          <c:symbol val="none"/>
        </c:marker>
        <c:dLbl>
          <c:idx val="0"/>
          <c:numFmt formatCode="_-[$£-809]* #,##0.0&quot;k&quot;_-;\-[$£-809]* #,##0.0&quot;k&quot;_-;_-[$£-809]*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cap="rnd">
            <a:solidFill>
              <a:schemeClr val="bg1">
                <a:lumMod val="75000"/>
              </a:schemeClr>
            </a:solidFill>
            <a:round/>
          </a:ln>
          <a:effectLst/>
        </c:spPr>
        <c:dLbl>
          <c:idx val="0"/>
          <c:numFmt formatCode="_-[$£-809]* #,##0.0&quot;k&quot;_-;\-[$£-809]* #,##0.0&quot;k&quot;_-;_-[$£-809]*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cap="rnd">
            <a:solidFill>
              <a:schemeClr val="bg1">
                <a:lumMod val="75000"/>
              </a:schemeClr>
            </a:solidFill>
            <a:round/>
          </a:ln>
          <a:effectLst/>
        </c:spPr>
        <c:dLbl>
          <c:idx val="0"/>
          <c:numFmt formatCode="_-[$£-809]* #,##0.0&quot;k&quot;_-;\-[$£-809]* #,##0.0&quot;k&quot;_-;_-[$£-809]*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cap="rnd">
            <a:solidFill>
              <a:schemeClr val="bg1">
                <a:lumMod val="75000"/>
              </a:schemeClr>
            </a:solidFill>
            <a:round/>
          </a:ln>
          <a:effectLst/>
        </c:spPr>
        <c:dLbl>
          <c:idx val="0"/>
          <c:numFmt formatCode="_-[$£-809]* #,##0.0&quot;k&quot;_-;\-[$£-809]* #,##0.0&quot;k&quot;_-;_-[$£-809]*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cap="rnd">
            <a:solidFill>
              <a:schemeClr val="bg1">
                <a:lumMod val="75000"/>
              </a:schemeClr>
            </a:solidFill>
            <a:round/>
          </a:ln>
          <a:effectLst/>
        </c:spPr>
        <c:dLbl>
          <c:idx val="0"/>
          <c:numFmt formatCode="_-[$£-809]* #,##0.0&quot;k&quot;_-;\-[$£-809]* #,##0.0&quot;k&quot;_-;_-[$£-809]*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Tables'!$I$4</c:f>
              <c:strCache>
                <c:ptCount val="1"/>
                <c:pt idx="0">
                  <c:v>Total</c:v>
                </c:pt>
              </c:strCache>
            </c:strRef>
          </c:tx>
          <c:spPr>
            <a:solidFill>
              <a:schemeClr val="tx1"/>
            </a:solidFill>
            <a:ln cap="rnd">
              <a:solidFill>
                <a:schemeClr val="bg1">
                  <a:lumMod val="75000"/>
                </a:schemeClr>
              </a:solidFill>
              <a:round/>
            </a:ln>
            <a:effectLst/>
          </c:spPr>
          <c:invertIfNegative val="0"/>
          <c:dPt>
            <c:idx val="0"/>
            <c:invertIfNegative val="0"/>
            <c:bubble3D val="0"/>
            <c:spPr>
              <a:solidFill>
                <a:schemeClr val="tx1"/>
              </a:solidFill>
              <a:ln cap="rnd">
                <a:solidFill>
                  <a:schemeClr val="bg1">
                    <a:lumMod val="75000"/>
                  </a:schemeClr>
                </a:solidFill>
                <a:round/>
              </a:ln>
              <a:effectLst/>
            </c:spPr>
            <c:extLst>
              <c:ext xmlns:c16="http://schemas.microsoft.com/office/drawing/2014/chart" uri="{C3380CC4-5D6E-409C-BE32-E72D297353CC}">
                <c16:uniqueId val="{00000003-B826-4E9E-8D23-1B760706CE2C}"/>
              </c:ext>
            </c:extLst>
          </c:dPt>
          <c:dPt>
            <c:idx val="1"/>
            <c:invertIfNegative val="0"/>
            <c:bubble3D val="0"/>
            <c:spPr>
              <a:solidFill>
                <a:schemeClr val="tx1"/>
              </a:solidFill>
              <a:ln cap="rnd">
                <a:solidFill>
                  <a:schemeClr val="bg1">
                    <a:lumMod val="75000"/>
                  </a:schemeClr>
                </a:solidFill>
                <a:round/>
              </a:ln>
              <a:effectLst/>
            </c:spPr>
            <c:extLst>
              <c:ext xmlns:c16="http://schemas.microsoft.com/office/drawing/2014/chart" uri="{C3380CC4-5D6E-409C-BE32-E72D297353CC}">
                <c16:uniqueId val="{00000002-B826-4E9E-8D23-1B760706CE2C}"/>
              </c:ext>
            </c:extLst>
          </c:dPt>
          <c:dPt>
            <c:idx val="2"/>
            <c:invertIfNegative val="0"/>
            <c:bubble3D val="0"/>
            <c:spPr>
              <a:solidFill>
                <a:schemeClr val="tx1"/>
              </a:solidFill>
              <a:ln cap="rnd">
                <a:solidFill>
                  <a:schemeClr val="bg1">
                    <a:lumMod val="75000"/>
                  </a:schemeClr>
                </a:solidFill>
                <a:round/>
              </a:ln>
              <a:effectLst/>
            </c:spPr>
            <c:extLst>
              <c:ext xmlns:c16="http://schemas.microsoft.com/office/drawing/2014/chart" uri="{C3380CC4-5D6E-409C-BE32-E72D297353CC}">
                <c16:uniqueId val="{00000000-B826-4E9E-8D23-1B760706CE2C}"/>
              </c:ext>
            </c:extLst>
          </c:dPt>
          <c:dPt>
            <c:idx val="3"/>
            <c:invertIfNegative val="0"/>
            <c:bubble3D val="0"/>
            <c:spPr>
              <a:solidFill>
                <a:schemeClr val="tx1"/>
              </a:solidFill>
              <a:ln cap="rnd">
                <a:solidFill>
                  <a:schemeClr val="bg1">
                    <a:lumMod val="75000"/>
                  </a:schemeClr>
                </a:solidFill>
                <a:round/>
              </a:ln>
              <a:effectLst/>
            </c:spPr>
            <c:extLst>
              <c:ext xmlns:c16="http://schemas.microsoft.com/office/drawing/2014/chart" uri="{C3380CC4-5D6E-409C-BE32-E72D297353CC}">
                <c16:uniqueId val="{00000001-B826-4E9E-8D23-1B760706CE2C}"/>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26-4E9E-8D23-1B760706CE2C}"/>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826-4E9E-8D23-1B760706CE2C}"/>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826-4E9E-8D23-1B760706CE2C}"/>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26-4E9E-8D23-1B760706CE2C}"/>
                </c:ext>
              </c:extLst>
            </c:dLbl>
            <c:numFmt formatCode="_-[$£-809]* #,##0.0&quot;k&quot;_-;\-[$£-809]* #,##0.0&quot;k&quot;_-;_-[$£-809]*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Tables'!$H$5:$H$9</c:f>
              <c:strCache>
                <c:ptCount val="4"/>
                <c:pt idx="0">
                  <c:v>Manchester</c:v>
                </c:pt>
                <c:pt idx="1">
                  <c:v>Leeds</c:v>
                </c:pt>
                <c:pt idx="2">
                  <c:v>Oxford</c:v>
                </c:pt>
                <c:pt idx="3">
                  <c:v>London</c:v>
                </c:pt>
              </c:strCache>
            </c:strRef>
          </c:cat>
          <c:val>
            <c:numRef>
              <c:f>'Pivot Tables'!$I$5:$I$9</c:f>
              <c:numCache>
                <c:formatCode>_-[$£-809]* #,##0_-;\-[$£-809]* #,##0_-;_-[$£-809]* "-"??_-;_-@_-</c:formatCode>
                <c:ptCount val="4"/>
                <c:pt idx="0">
                  <c:v>20713.78</c:v>
                </c:pt>
                <c:pt idx="1">
                  <c:v>41366.350000000006</c:v>
                </c:pt>
                <c:pt idx="2">
                  <c:v>46324.52</c:v>
                </c:pt>
                <c:pt idx="3">
                  <c:v>51366.270000000011</c:v>
                </c:pt>
              </c:numCache>
            </c:numRef>
          </c:val>
          <c:extLst>
            <c:ext xmlns:c16="http://schemas.microsoft.com/office/drawing/2014/chart" uri="{C3380CC4-5D6E-409C-BE32-E72D297353CC}">
              <c16:uniqueId val="{00000000-EB15-4B5B-954F-BA0A6E47774B}"/>
            </c:ext>
          </c:extLst>
        </c:ser>
        <c:dLbls>
          <c:showLegendKey val="0"/>
          <c:showVal val="0"/>
          <c:showCatName val="0"/>
          <c:showSerName val="0"/>
          <c:showPercent val="0"/>
          <c:showBubbleSize val="0"/>
        </c:dLbls>
        <c:gapWidth val="62"/>
        <c:axId val="1744110847"/>
        <c:axId val="1744111327"/>
      </c:barChart>
      <c:catAx>
        <c:axId val="174411084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Kulim Park" pitchFamily="2" charset="0"/>
                <a:ea typeface="+mn-ea"/>
                <a:cs typeface="+mn-cs"/>
              </a:defRPr>
            </a:pPr>
            <a:endParaRPr lang="en-US"/>
          </a:p>
        </c:txPr>
        <c:crossAx val="1744111327"/>
        <c:crosses val="autoZero"/>
        <c:auto val="1"/>
        <c:lblAlgn val="ctr"/>
        <c:lblOffset val="100"/>
        <c:noMultiLvlLbl val="0"/>
      </c:catAx>
      <c:valAx>
        <c:axId val="1744111327"/>
        <c:scaling>
          <c:orientation val="minMax"/>
          <c:max val="75000"/>
          <c:min val="0"/>
        </c:scaling>
        <c:delete val="0"/>
        <c:axPos val="b"/>
        <c:majorGridlines>
          <c:spPr>
            <a:ln w="9525" cap="flat" cmpd="sng" algn="ctr">
              <a:solidFill>
                <a:schemeClr val="tx1">
                  <a:lumMod val="15000"/>
                  <a:lumOff val="85000"/>
                </a:schemeClr>
              </a:solidFill>
              <a:prstDash val="dash"/>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Kulim Park" pitchFamily="2" charset="0"/>
                <a:ea typeface="+mn-ea"/>
                <a:cs typeface="+mn-cs"/>
              </a:defRPr>
            </a:pPr>
            <a:endParaRPr lang="en-US"/>
          </a:p>
        </c:txPr>
        <c:crossAx val="1744110847"/>
        <c:crosses val="autoZero"/>
        <c:crossBetween val="between"/>
        <c:majorUnit val="15000"/>
        <c:dispUnits>
          <c:builtInUnit val="thousands"/>
          <c:dispUnitsLbl>
            <c:layout>
              <c:manualLayout>
                <c:xMode val="edge"/>
                <c:yMode val="edge"/>
                <c:x val="0.4877505041825746"/>
                <c:y val="0.81184932701727097"/>
              </c:manualLayout>
            </c:layout>
            <c:tx>
              <c:rich>
                <a:bodyPr rot="0" spcFirstLastPara="1" vertOverflow="ellipsis" vert="horz" wrap="square" anchor="ctr" anchorCtr="1"/>
                <a:lstStyle/>
                <a:p>
                  <a:pPr algn="ctr">
                    <a:defRPr sz="1000" b="1" i="0" u="none" strike="noStrike" kern="1200" baseline="0">
                      <a:solidFill>
                        <a:schemeClr val="tx1">
                          <a:lumMod val="65000"/>
                          <a:lumOff val="35000"/>
                        </a:schemeClr>
                      </a:solidFill>
                      <a:latin typeface="Kulim Park" pitchFamily="2" charset="0"/>
                      <a:ea typeface="+mn-ea"/>
                      <a:cs typeface="+mn-cs"/>
                    </a:defRPr>
                  </a:pPr>
                  <a:r>
                    <a:rPr lang="en-GB" sz="800" b="1">
                      <a:latin typeface="Kulim Park" pitchFamily="2" charset="0"/>
                    </a:rPr>
                    <a:t>Thousands</a:t>
                  </a:r>
                  <a:endParaRPr lang="en-GB" b="1">
                    <a:latin typeface="Kulim Park" pitchFamily="2" charset="0"/>
                  </a:endParaRPr>
                </a:p>
              </c:rich>
            </c:tx>
            <c:spPr>
              <a:noFill/>
              <a:ln>
                <a:noFill/>
              </a:ln>
              <a:effectLst/>
            </c:spPr>
            <c:txPr>
              <a:bodyPr rot="0" spcFirstLastPara="1" vertOverflow="ellipsis" vert="horz" wrap="square" anchor="ctr" anchorCtr="1"/>
              <a:lstStyle/>
              <a:p>
                <a:pPr algn="ctr">
                  <a:defRPr sz="1000" b="1" i="0" u="none" strike="noStrike" kern="1200" baseline="0">
                    <a:solidFill>
                      <a:schemeClr val="tx1">
                        <a:lumMod val="65000"/>
                        <a:lumOff val="35000"/>
                      </a:schemeClr>
                    </a:solidFill>
                    <a:latin typeface="Kulim Park" pitchFamily="2" charset="0"/>
                    <a:ea typeface="+mn-ea"/>
                    <a:cs typeface="+mn-cs"/>
                  </a:defRPr>
                </a:pPr>
                <a:endParaRPr lang="en-GB"/>
              </a:p>
            </c:txPr>
          </c:dispUnitsLbl>
        </c:dispUnits>
      </c:valAx>
      <c:spPr>
        <a:solidFill>
          <a:srgbClr val="DFDFD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DFD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E64A3E"/>
              </a:solidFill>
              <a:round/>
            </a:ln>
            <a:effectLst/>
          </c:spPr>
          <c:marker>
            <c:symbol val="none"/>
          </c:marker>
          <c:cat>
            <c:strRef>
              <c:f>'Pivot Tables'!$N$19:$N$30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Tables'!$O$19:$O$30</c:f>
              <c:numCache>
                <c:formatCode>_-[$£-809]* #,##0_-;\-[$£-809]* #,##0_-;_-[$£-809]* "-"??_-;_-@_-</c:formatCode>
                <c:ptCount val="12"/>
                <c:pt idx="0">
                  <c:v>19788.22</c:v>
                </c:pt>
                <c:pt idx="1">
                  <c:v>8638.52</c:v>
                </c:pt>
                <c:pt idx="2">
                  <c:v>10725.47</c:v>
                </c:pt>
                <c:pt idx="3">
                  <c:v>17026.41</c:v>
                </c:pt>
                <c:pt idx="4">
                  <c:v>13504.52</c:v>
                </c:pt>
                <c:pt idx="5">
                  <c:v>14653.41</c:v>
                </c:pt>
                <c:pt idx="6">
                  <c:v>11941.59</c:v>
                </c:pt>
                <c:pt idx="7">
                  <c:v>13282.46</c:v>
                </c:pt>
                <c:pt idx="8">
                  <c:v>25249.11</c:v>
                </c:pt>
                <c:pt idx="9">
                  <c:v>9710.6200000000008</c:v>
                </c:pt>
                <c:pt idx="10">
                  <c:v>6965.76</c:v>
                </c:pt>
                <c:pt idx="11">
                  <c:v>8284.83</c:v>
                </c:pt>
              </c:numCache>
            </c:numRef>
          </c:val>
          <c:smooth val="1"/>
          <c:extLst>
            <c:ext xmlns:c16="http://schemas.microsoft.com/office/drawing/2014/chart" uri="{C3380CC4-5D6E-409C-BE32-E72D297353CC}">
              <c16:uniqueId val="{00000000-E549-4A3E-8A84-EBB22F925A23}"/>
            </c:ext>
          </c:extLst>
        </c:ser>
        <c:dLbls>
          <c:showLegendKey val="0"/>
          <c:showVal val="0"/>
          <c:showCatName val="0"/>
          <c:showSerName val="0"/>
          <c:showPercent val="0"/>
          <c:showBubbleSize val="0"/>
        </c:dLbls>
        <c:smooth val="0"/>
        <c:axId val="246551200"/>
        <c:axId val="246551680"/>
      </c:lineChart>
      <c:catAx>
        <c:axId val="2465512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Kulim Park" pitchFamily="2" charset="0"/>
                <a:ea typeface="+mn-ea"/>
                <a:cs typeface="+mn-cs"/>
              </a:defRPr>
            </a:pPr>
            <a:endParaRPr lang="en-US"/>
          </a:p>
        </c:txPr>
        <c:crossAx val="246551680"/>
        <c:crosses val="autoZero"/>
        <c:auto val="1"/>
        <c:lblAlgn val="ctr"/>
        <c:lblOffset val="100"/>
        <c:noMultiLvlLbl val="0"/>
      </c:catAx>
      <c:valAx>
        <c:axId val="246551680"/>
        <c:scaling>
          <c:orientation val="minMax"/>
        </c:scaling>
        <c:delete val="0"/>
        <c:axPos val="l"/>
        <c:majorGridlines>
          <c:spPr>
            <a:ln w="9525" cap="flat" cmpd="sng" algn="ctr">
              <a:solidFill>
                <a:schemeClr val="bg1">
                  <a:lumMod val="85000"/>
                  <a:alpha val="15000"/>
                </a:schemeClr>
              </a:solidFill>
              <a:prstDash val="dash"/>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Kulim Park" pitchFamily="2" charset="0"/>
                <a:ea typeface="+mn-ea"/>
                <a:cs typeface="+mn-cs"/>
              </a:defRPr>
            </a:pPr>
            <a:endParaRPr lang="en-US"/>
          </a:p>
        </c:txPr>
        <c:crossAx val="24655120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Kulim Park" pitchFamily="2" charset="0"/>
                    <a:ea typeface="+mn-ea"/>
                    <a:cs typeface="+mn-cs"/>
                  </a:defRPr>
                </a:pPr>
                <a:endParaRPr lang="en-US"/>
              </a:p>
            </c:txPr>
          </c:dispUnitsLbl>
        </c:dispUnits>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E64A3E"/>
              </a:solidFill>
              <a:ln w="19050">
                <a:noFill/>
              </a:ln>
              <a:effectLst/>
            </c:spPr>
            <c:extLst>
              <c:ext xmlns:c16="http://schemas.microsoft.com/office/drawing/2014/chart" uri="{C3380CC4-5D6E-409C-BE32-E72D297353CC}">
                <c16:uniqueId val="{00000001-0ED7-42B4-8283-7D163AE385FF}"/>
              </c:ext>
            </c:extLst>
          </c:dPt>
          <c:dPt>
            <c:idx val="1"/>
            <c:bubble3D val="0"/>
            <c:spPr>
              <a:solidFill>
                <a:schemeClr val="tx1"/>
              </a:solidFill>
              <a:ln w="19050">
                <a:noFill/>
              </a:ln>
              <a:effectLst/>
            </c:spPr>
            <c:extLst>
              <c:ext xmlns:c16="http://schemas.microsoft.com/office/drawing/2014/chart" uri="{C3380CC4-5D6E-409C-BE32-E72D297353CC}">
                <c16:uniqueId val="{00000003-0ED7-42B4-8283-7D163AE385FF}"/>
              </c:ext>
            </c:extLst>
          </c:dPt>
          <c:dPt>
            <c:idx val="2"/>
            <c:bubble3D val="0"/>
            <c:spPr>
              <a:solidFill>
                <a:srgbClr val="F5BF11"/>
              </a:solidFill>
              <a:ln w="19050">
                <a:noFill/>
              </a:ln>
              <a:effectLst/>
            </c:spPr>
            <c:extLst>
              <c:ext xmlns:c16="http://schemas.microsoft.com/office/drawing/2014/chart" uri="{C3380CC4-5D6E-409C-BE32-E72D297353CC}">
                <c16:uniqueId val="{00000005-0ED7-42B4-8283-7D163AE385FF}"/>
              </c:ext>
            </c:extLst>
          </c:dPt>
          <c:dLbls>
            <c:dLbl>
              <c:idx val="0"/>
              <c:layout>
                <c:manualLayout>
                  <c:x val="0.18812759131470122"/>
                  <c:y val="-8.9473690390502209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Kulim Park" pitchFamily="2" charset="0"/>
                        <a:ea typeface="+mn-ea"/>
                        <a:cs typeface="+mn-cs"/>
                      </a:defRPr>
                    </a:pPr>
                    <a:fld id="{D0F3DE7C-FF88-4443-A62B-678BC6D17BE6}" type="PERCENTAGE">
                      <a:rPr lang="en-US" sz="1000" b="1">
                        <a:solidFill>
                          <a:schemeClr val="tx1"/>
                        </a:solidFill>
                        <a:latin typeface="Kulim Park" pitchFamily="2" charset="0"/>
                      </a:rPr>
                      <a:pPr>
                        <a:defRPr sz="1000" b="1">
                          <a:solidFill>
                            <a:schemeClr val="tx1"/>
                          </a:solidFill>
                          <a:latin typeface="Kulim Park" pitchFamily="2" charset="0"/>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Kulim Park" pitchFamily="2" charset="0"/>
                      <a:ea typeface="+mn-ea"/>
                      <a:cs typeface="+mn-cs"/>
                    </a:defRPr>
                  </a:pPr>
                  <a:endParaRPr lang="en-GB"/>
                </a:p>
              </c:txPr>
              <c:showLegendKey val="0"/>
              <c:showVal val="0"/>
              <c:showCatName val="0"/>
              <c:showSerName val="0"/>
              <c:showPercent val="1"/>
              <c:showBubbleSize val="0"/>
              <c:extLst>
                <c:ext xmlns:c15="http://schemas.microsoft.com/office/drawing/2012/chart" uri="{CE6537A1-D6FC-4f65-9D91-7224C49458BB}">
                  <c15:layout>
                    <c:manualLayout>
                      <c:w val="0.16712810039062875"/>
                      <c:h val="0.14327004028664458"/>
                    </c:manualLayout>
                  </c15:layout>
                  <c15:dlblFieldTable/>
                  <c15:showDataLabelsRange val="0"/>
                </c:ext>
                <c:ext xmlns:c16="http://schemas.microsoft.com/office/drawing/2014/chart" uri="{C3380CC4-5D6E-409C-BE32-E72D297353CC}">
                  <c16:uniqueId val="{00000001-0ED7-42B4-8283-7D163AE385FF}"/>
                </c:ext>
              </c:extLst>
            </c:dLbl>
            <c:dLbl>
              <c:idx val="1"/>
              <c:layout>
                <c:manualLayout>
                  <c:x val="0.1373736749389621"/>
                  <c:y val="0.111842112988127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Kulim Park" pitchFamily="2"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ED7-42B4-8283-7D163AE385FF}"/>
                </c:ext>
              </c:extLst>
            </c:dLbl>
            <c:dLbl>
              <c:idx val="2"/>
              <c:layout>
                <c:manualLayout>
                  <c:x val="-0.17171709367370275"/>
                  <c:y val="-8.2017549524626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Kulim Park" pitchFamily="2"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ED7-42B4-8283-7D163AE385F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Kulim Park" pitchFamily="2"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'Pivot Tables'!$T$10:$T$12</c:f>
              <c:strCache>
                <c:ptCount val="3"/>
                <c:pt idx="0">
                  <c:v>Cancelled</c:v>
                </c:pt>
                <c:pt idx="1">
                  <c:v>Completed</c:v>
                </c:pt>
                <c:pt idx="2">
                  <c:v>Pending</c:v>
                </c:pt>
              </c:strCache>
            </c:strRef>
          </c:cat>
          <c:val>
            <c:numRef>
              <c:f>'Pivot Tables'!$U$10:$U$12</c:f>
              <c:numCache>
                <c:formatCode>General</c:formatCode>
                <c:ptCount val="3"/>
                <c:pt idx="0">
                  <c:v>37</c:v>
                </c:pt>
                <c:pt idx="1">
                  <c:v>71</c:v>
                </c:pt>
                <c:pt idx="2">
                  <c:v>42</c:v>
                </c:pt>
              </c:numCache>
            </c:numRef>
          </c:val>
          <c:extLst>
            <c:ext xmlns:c16="http://schemas.microsoft.com/office/drawing/2014/chart" uri="{C3380CC4-5D6E-409C-BE32-E72D297353CC}">
              <c16:uniqueId val="{00000006-0ED7-42B4-8283-7D163AE385FF}"/>
            </c:ext>
          </c:extLst>
        </c:ser>
        <c:dLbls>
          <c:showLegendKey val="0"/>
          <c:showVal val="0"/>
          <c:showCatName val="0"/>
          <c:showSerName val="0"/>
          <c:showPercent val="1"/>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9.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png"/><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80341</xdr:colOff>
      <xdr:row>0</xdr:row>
      <xdr:rowOff>60514</xdr:rowOff>
    </xdr:from>
    <xdr:to>
      <xdr:col>23</xdr:col>
      <xdr:colOff>257174</xdr:colOff>
      <xdr:row>40</xdr:row>
      <xdr:rowOff>16250</xdr:rowOff>
    </xdr:to>
    <xdr:sp macro="" textlink="">
      <xdr:nvSpPr>
        <xdr:cNvPr id="6" name="Rectangle: Rounded Corners 5">
          <a:extLst>
            <a:ext uri="{FF2B5EF4-FFF2-40B4-BE49-F238E27FC236}">
              <a16:creationId xmlns:a16="http://schemas.microsoft.com/office/drawing/2014/main" id="{9C30EE1D-CF37-49BC-7758-AB666A63F902}"/>
            </a:ext>
          </a:extLst>
        </xdr:cNvPr>
        <xdr:cNvSpPr/>
      </xdr:nvSpPr>
      <xdr:spPr>
        <a:xfrm>
          <a:off x="80341" y="60514"/>
          <a:ext cx="14197633" cy="7575736"/>
        </a:xfrm>
        <a:prstGeom prst="roundRect">
          <a:avLst>
            <a:gd name="adj" fmla="val 3622"/>
          </a:avLst>
        </a:prstGeom>
        <a:solidFill>
          <a:srgbClr val="FDF0E9"/>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399487</xdr:colOff>
      <xdr:row>1</xdr:row>
      <xdr:rowOff>143435</xdr:rowOff>
    </xdr:from>
    <xdr:to>
      <xdr:col>22</xdr:col>
      <xdr:colOff>578222</xdr:colOff>
      <xdr:row>38</xdr:row>
      <xdr:rowOff>123264</xdr:rowOff>
    </xdr:to>
    <xdr:sp macro="" textlink="">
      <xdr:nvSpPr>
        <xdr:cNvPr id="7" name="Rectangle: Rounded Corners 6">
          <a:extLst>
            <a:ext uri="{FF2B5EF4-FFF2-40B4-BE49-F238E27FC236}">
              <a16:creationId xmlns:a16="http://schemas.microsoft.com/office/drawing/2014/main" id="{F561F036-9553-ED5D-80F9-F24700D191CB}"/>
            </a:ext>
          </a:extLst>
        </xdr:cNvPr>
        <xdr:cNvSpPr/>
      </xdr:nvSpPr>
      <xdr:spPr>
        <a:xfrm>
          <a:off x="399487" y="328492"/>
          <a:ext cx="13829421" cy="6826943"/>
        </a:xfrm>
        <a:prstGeom prst="roundRect">
          <a:avLst>
            <a:gd name="adj" fmla="val 3869"/>
          </a:avLst>
        </a:prstGeom>
        <a:solidFill>
          <a:srgbClr val="E9E9E9"/>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409017</xdr:colOff>
      <xdr:row>1</xdr:row>
      <xdr:rowOff>131872</xdr:rowOff>
    </xdr:from>
    <xdr:to>
      <xdr:col>3</xdr:col>
      <xdr:colOff>127264</xdr:colOff>
      <xdr:row>38</xdr:row>
      <xdr:rowOff>134474</xdr:rowOff>
    </xdr:to>
    <xdr:sp macro="" textlink="">
      <xdr:nvSpPr>
        <xdr:cNvPr id="15" name="Rectangle: Top Corners Rounded 14">
          <a:extLst>
            <a:ext uri="{FF2B5EF4-FFF2-40B4-BE49-F238E27FC236}">
              <a16:creationId xmlns:a16="http://schemas.microsoft.com/office/drawing/2014/main" id="{B6622893-6EEA-66ED-31B9-E746EA8E61BE}"/>
            </a:ext>
          </a:extLst>
        </xdr:cNvPr>
        <xdr:cNvSpPr/>
      </xdr:nvSpPr>
      <xdr:spPr>
        <a:xfrm rot="16200000">
          <a:off x="-2108807" y="2828990"/>
          <a:ext cx="6636484" cy="1600835"/>
        </a:xfrm>
        <a:prstGeom prst="round2SameRect">
          <a:avLst>
            <a:gd name="adj1" fmla="val 13655"/>
            <a:gd name="adj2" fmla="val 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239798</xdr:colOff>
      <xdr:row>4</xdr:row>
      <xdr:rowOff>134470</xdr:rowOff>
    </xdr:from>
    <xdr:to>
      <xdr:col>22</xdr:col>
      <xdr:colOff>307033</xdr:colOff>
      <xdr:row>4</xdr:row>
      <xdr:rowOff>145676</xdr:rowOff>
    </xdr:to>
    <xdr:cxnSp macro="">
      <xdr:nvCxnSpPr>
        <xdr:cNvPr id="18" name="Straight Connector 17">
          <a:extLst>
            <a:ext uri="{FF2B5EF4-FFF2-40B4-BE49-F238E27FC236}">
              <a16:creationId xmlns:a16="http://schemas.microsoft.com/office/drawing/2014/main" id="{3B53BB6F-AC7D-1090-588D-CFC8A6230CD7}"/>
            </a:ext>
          </a:extLst>
        </xdr:cNvPr>
        <xdr:cNvCxnSpPr/>
      </xdr:nvCxnSpPr>
      <xdr:spPr>
        <a:xfrm flipV="1">
          <a:off x="2122386" y="851646"/>
          <a:ext cx="11990294" cy="11206"/>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280142</xdr:colOff>
      <xdr:row>6</xdr:row>
      <xdr:rowOff>69272</xdr:rowOff>
    </xdr:from>
    <xdr:to>
      <xdr:col>6</xdr:col>
      <xdr:colOff>120789</xdr:colOff>
      <xdr:row>12</xdr:row>
      <xdr:rowOff>161823</xdr:rowOff>
    </xdr:to>
    <xdr:sp macro="" textlink="">
      <xdr:nvSpPr>
        <xdr:cNvPr id="26" name="Rectangle: Rounded Corners 25">
          <a:extLst>
            <a:ext uri="{FF2B5EF4-FFF2-40B4-BE49-F238E27FC236}">
              <a16:creationId xmlns:a16="http://schemas.microsoft.com/office/drawing/2014/main" id="{7159EE2F-9D81-AABA-6B39-10AB47EB4CCA}"/>
            </a:ext>
          </a:extLst>
        </xdr:cNvPr>
        <xdr:cNvSpPr/>
      </xdr:nvSpPr>
      <xdr:spPr>
        <a:xfrm>
          <a:off x="2150506" y="1177636"/>
          <a:ext cx="1711010" cy="1200914"/>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271737</xdr:colOff>
      <xdr:row>6</xdr:row>
      <xdr:rowOff>44823</xdr:rowOff>
    </xdr:from>
    <xdr:to>
      <xdr:col>9</xdr:col>
      <xdr:colOff>112384</xdr:colOff>
      <xdr:row>12</xdr:row>
      <xdr:rowOff>161823</xdr:rowOff>
    </xdr:to>
    <xdr:sp macro="" textlink="">
      <xdr:nvSpPr>
        <xdr:cNvPr id="27" name="Rectangle: Rounded Corners 26">
          <a:extLst>
            <a:ext uri="{FF2B5EF4-FFF2-40B4-BE49-F238E27FC236}">
              <a16:creationId xmlns:a16="http://schemas.microsoft.com/office/drawing/2014/main" id="{7AE52628-3F55-74C7-3661-D3E4B3DB9B82}"/>
            </a:ext>
          </a:extLst>
        </xdr:cNvPr>
        <xdr:cNvSpPr/>
      </xdr:nvSpPr>
      <xdr:spPr>
        <a:xfrm>
          <a:off x="3902443" y="1187823"/>
          <a:ext cx="1656000" cy="1260000"/>
        </a:xfrm>
        <a:prstGeom prst="roundRect">
          <a:avLst/>
        </a:prstGeom>
        <a:solidFill>
          <a:srgbClr val="DFDFDF"/>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263332</xdr:colOff>
      <xdr:row>6</xdr:row>
      <xdr:rowOff>44823</xdr:rowOff>
    </xdr:from>
    <xdr:to>
      <xdr:col>12</xdr:col>
      <xdr:colOff>103979</xdr:colOff>
      <xdr:row>12</xdr:row>
      <xdr:rowOff>161823</xdr:rowOff>
    </xdr:to>
    <xdr:sp macro="" textlink="">
      <xdr:nvSpPr>
        <xdr:cNvPr id="28" name="Rectangle: Rounded Corners 27">
          <a:extLst>
            <a:ext uri="{FF2B5EF4-FFF2-40B4-BE49-F238E27FC236}">
              <a16:creationId xmlns:a16="http://schemas.microsoft.com/office/drawing/2014/main" id="{CDAF4201-D587-233E-9CFE-D22FE021E8C4}"/>
            </a:ext>
          </a:extLst>
        </xdr:cNvPr>
        <xdr:cNvSpPr/>
      </xdr:nvSpPr>
      <xdr:spPr>
        <a:xfrm>
          <a:off x="5709391" y="1187823"/>
          <a:ext cx="1656000" cy="1260000"/>
        </a:xfrm>
        <a:prstGeom prst="roundRect">
          <a:avLst/>
        </a:prstGeom>
        <a:solidFill>
          <a:srgbClr val="DFDFDF"/>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254927</xdr:colOff>
      <xdr:row>6</xdr:row>
      <xdr:rowOff>44823</xdr:rowOff>
    </xdr:from>
    <xdr:to>
      <xdr:col>15</xdr:col>
      <xdr:colOff>95574</xdr:colOff>
      <xdr:row>12</xdr:row>
      <xdr:rowOff>161823</xdr:rowOff>
    </xdr:to>
    <xdr:sp macro="" textlink="">
      <xdr:nvSpPr>
        <xdr:cNvPr id="29" name="Rectangle: Rounded Corners 28">
          <a:extLst>
            <a:ext uri="{FF2B5EF4-FFF2-40B4-BE49-F238E27FC236}">
              <a16:creationId xmlns:a16="http://schemas.microsoft.com/office/drawing/2014/main" id="{01C85024-B1D0-0BCD-975D-06BE5FDF2BB6}"/>
            </a:ext>
          </a:extLst>
        </xdr:cNvPr>
        <xdr:cNvSpPr/>
      </xdr:nvSpPr>
      <xdr:spPr>
        <a:xfrm>
          <a:off x="7516339" y="1187823"/>
          <a:ext cx="1656000" cy="1260000"/>
        </a:xfrm>
        <a:prstGeom prst="roundRect">
          <a:avLst/>
        </a:prstGeom>
        <a:solidFill>
          <a:srgbClr val="DFDFDF"/>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246524</xdr:colOff>
      <xdr:row>6</xdr:row>
      <xdr:rowOff>44823</xdr:rowOff>
    </xdr:from>
    <xdr:to>
      <xdr:col>18</xdr:col>
      <xdr:colOff>87171</xdr:colOff>
      <xdr:row>12</xdr:row>
      <xdr:rowOff>161823</xdr:rowOff>
    </xdr:to>
    <xdr:sp macro="" textlink="">
      <xdr:nvSpPr>
        <xdr:cNvPr id="30" name="Rectangle: Rounded Corners 29">
          <a:extLst>
            <a:ext uri="{FF2B5EF4-FFF2-40B4-BE49-F238E27FC236}">
              <a16:creationId xmlns:a16="http://schemas.microsoft.com/office/drawing/2014/main" id="{B14180D4-26F9-C886-4E4D-79D648206983}"/>
            </a:ext>
          </a:extLst>
        </xdr:cNvPr>
        <xdr:cNvSpPr/>
      </xdr:nvSpPr>
      <xdr:spPr>
        <a:xfrm>
          <a:off x="9659465" y="1120588"/>
          <a:ext cx="1723235" cy="1192764"/>
        </a:xfrm>
        <a:prstGeom prst="roundRect">
          <a:avLst>
            <a:gd name="adj" fmla="val 13661"/>
          </a:avLst>
        </a:prstGeom>
        <a:solidFill>
          <a:srgbClr val="DFDFDF"/>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272143</xdr:colOff>
      <xdr:row>6</xdr:row>
      <xdr:rowOff>45942</xdr:rowOff>
    </xdr:from>
    <xdr:to>
      <xdr:col>22</xdr:col>
      <xdr:colOff>324970</xdr:colOff>
      <xdr:row>24</xdr:row>
      <xdr:rowOff>11205</xdr:rowOff>
    </xdr:to>
    <xdr:sp macro="" textlink="">
      <xdr:nvSpPr>
        <xdr:cNvPr id="42" name="Rectangle: Rounded Corners 41">
          <a:extLst>
            <a:ext uri="{FF2B5EF4-FFF2-40B4-BE49-F238E27FC236}">
              <a16:creationId xmlns:a16="http://schemas.microsoft.com/office/drawing/2014/main" id="{62572B02-A645-E280-AB0C-91D861F6C59C}"/>
            </a:ext>
          </a:extLst>
        </xdr:cNvPr>
        <xdr:cNvSpPr/>
      </xdr:nvSpPr>
      <xdr:spPr>
        <a:xfrm>
          <a:off x="11440886" y="1156285"/>
          <a:ext cx="2534770" cy="3296291"/>
        </a:xfrm>
        <a:prstGeom prst="roundRect">
          <a:avLst>
            <a:gd name="adj" fmla="val 7705"/>
          </a:avLst>
        </a:prstGeom>
        <a:solidFill>
          <a:srgbClr val="DFDFDF"/>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285185</xdr:colOff>
      <xdr:row>13</xdr:row>
      <xdr:rowOff>112059</xdr:rowOff>
    </xdr:from>
    <xdr:to>
      <xdr:col>7</xdr:col>
      <xdr:colOff>78441</xdr:colOff>
      <xdr:row>19</xdr:row>
      <xdr:rowOff>65314</xdr:rowOff>
    </xdr:to>
    <xdr:sp macro="" textlink="">
      <xdr:nvSpPr>
        <xdr:cNvPr id="43" name="Rectangle: Rounded Corners 42">
          <a:extLst>
            <a:ext uri="{FF2B5EF4-FFF2-40B4-BE49-F238E27FC236}">
              <a16:creationId xmlns:a16="http://schemas.microsoft.com/office/drawing/2014/main" id="{8E0C4255-1019-2849-61C9-5B34CEACC0D3}"/>
            </a:ext>
          </a:extLst>
        </xdr:cNvPr>
        <xdr:cNvSpPr/>
      </xdr:nvSpPr>
      <xdr:spPr>
        <a:xfrm>
          <a:off x="2146642" y="2517802"/>
          <a:ext cx="2275199" cy="1063598"/>
        </a:xfrm>
        <a:prstGeom prst="roundRect">
          <a:avLst/>
        </a:prstGeom>
        <a:solidFill>
          <a:srgbClr val="DFDFDF"/>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201704</xdr:colOff>
      <xdr:row>13</xdr:row>
      <xdr:rowOff>100854</xdr:rowOff>
    </xdr:from>
    <xdr:to>
      <xdr:col>14</xdr:col>
      <xdr:colOff>78441</xdr:colOff>
      <xdr:row>24</xdr:row>
      <xdr:rowOff>22412</xdr:rowOff>
    </xdr:to>
    <xdr:sp macro="" textlink="">
      <xdr:nvSpPr>
        <xdr:cNvPr id="44" name="Rectangle: Rounded Corners 43">
          <a:extLst>
            <a:ext uri="{FF2B5EF4-FFF2-40B4-BE49-F238E27FC236}">
              <a16:creationId xmlns:a16="http://schemas.microsoft.com/office/drawing/2014/main" id="{BD4D3AF6-762F-F85A-0C38-B7BD5C794169}"/>
            </a:ext>
          </a:extLst>
        </xdr:cNvPr>
        <xdr:cNvSpPr/>
      </xdr:nvSpPr>
      <xdr:spPr>
        <a:xfrm>
          <a:off x="4602254" y="2453529"/>
          <a:ext cx="4277287" cy="1912283"/>
        </a:xfrm>
        <a:prstGeom prst="roundRect">
          <a:avLst>
            <a:gd name="adj" fmla="val 8620"/>
          </a:avLst>
        </a:prstGeom>
        <a:solidFill>
          <a:srgbClr val="DFDFDF"/>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190500</xdr:colOff>
      <xdr:row>13</xdr:row>
      <xdr:rowOff>100853</xdr:rowOff>
    </xdr:from>
    <xdr:to>
      <xdr:col>18</xdr:col>
      <xdr:colOff>129987</xdr:colOff>
      <xdr:row>24</xdr:row>
      <xdr:rowOff>33618</xdr:rowOff>
    </xdr:to>
    <xdr:sp macro="" textlink="">
      <xdr:nvSpPr>
        <xdr:cNvPr id="45" name="Rectangle: Rounded Corners 44">
          <a:extLst>
            <a:ext uri="{FF2B5EF4-FFF2-40B4-BE49-F238E27FC236}">
              <a16:creationId xmlns:a16="http://schemas.microsoft.com/office/drawing/2014/main" id="{79E83AA3-30B3-542F-DDF9-03459C86D6AB}"/>
            </a:ext>
          </a:extLst>
        </xdr:cNvPr>
        <xdr:cNvSpPr/>
      </xdr:nvSpPr>
      <xdr:spPr>
        <a:xfrm>
          <a:off x="8975912" y="2431677"/>
          <a:ext cx="2449604" cy="1905000"/>
        </a:xfrm>
        <a:prstGeom prst="roundRect">
          <a:avLst>
            <a:gd name="adj" fmla="val 8667"/>
          </a:avLst>
        </a:prstGeom>
        <a:solidFill>
          <a:srgbClr val="DFDFDF"/>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265015</xdr:colOff>
      <xdr:row>20</xdr:row>
      <xdr:rowOff>10084</xdr:rowOff>
    </xdr:from>
    <xdr:to>
      <xdr:col>7</xdr:col>
      <xdr:colOff>67236</xdr:colOff>
      <xdr:row>37</xdr:row>
      <xdr:rowOff>112059</xdr:rowOff>
    </xdr:to>
    <xdr:sp macro="" textlink="">
      <xdr:nvSpPr>
        <xdr:cNvPr id="46" name="Rectangle: Rounded Corners 45">
          <a:extLst>
            <a:ext uri="{FF2B5EF4-FFF2-40B4-BE49-F238E27FC236}">
              <a16:creationId xmlns:a16="http://schemas.microsoft.com/office/drawing/2014/main" id="{A1F10165-CD9F-322C-B47C-AFFADDC297A2}"/>
            </a:ext>
          </a:extLst>
        </xdr:cNvPr>
        <xdr:cNvSpPr/>
      </xdr:nvSpPr>
      <xdr:spPr>
        <a:xfrm>
          <a:off x="2147603" y="3595966"/>
          <a:ext cx="2312339" cy="3149975"/>
        </a:xfrm>
        <a:prstGeom prst="roundRect">
          <a:avLst>
            <a:gd name="adj" fmla="val 10076"/>
          </a:avLst>
        </a:prstGeom>
        <a:solidFill>
          <a:srgbClr val="DFDFDF"/>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201705</xdr:colOff>
      <xdr:row>24</xdr:row>
      <xdr:rowOff>177852</xdr:rowOff>
    </xdr:from>
    <xdr:to>
      <xdr:col>14</xdr:col>
      <xdr:colOff>560294</xdr:colOff>
      <xdr:row>37</xdr:row>
      <xdr:rowOff>134151</xdr:rowOff>
    </xdr:to>
    <xdr:sp macro="" textlink="">
      <xdr:nvSpPr>
        <xdr:cNvPr id="47" name="Rectangle: Rounded Corners 46">
          <a:extLst>
            <a:ext uri="{FF2B5EF4-FFF2-40B4-BE49-F238E27FC236}">
              <a16:creationId xmlns:a16="http://schemas.microsoft.com/office/drawing/2014/main" id="{D860B99D-DB28-6162-D3FC-659D0A68F1F1}"/>
            </a:ext>
          </a:extLst>
        </xdr:cNvPr>
        <xdr:cNvSpPr/>
      </xdr:nvSpPr>
      <xdr:spPr>
        <a:xfrm>
          <a:off x="4545105" y="4619223"/>
          <a:ext cx="4701989" cy="2362042"/>
        </a:xfrm>
        <a:prstGeom prst="roundRect">
          <a:avLst>
            <a:gd name="adj" fmla="val 6868"/>
          </a:avLst>
        </a:prstGeom>
        <a:solidFill>
          <a:schemeClr val="tx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78441</xdr:colOff>
      <xdr:row>25</xdr:row>
      <xdr:rowOff>5602</xdr:rowOff>
    </xdr:from>
    <xdr:to>
      <xdr:col>18</xdr:col>
      <xdr:colOff>141192</xdr:colOff>
      <xdr:row>37</xdr:row>
      <xdr:rowOff>141195</xdr:rowOff>
    </xdr:to>
    <xdr:sp macro="" textlink="">
      <xdr:nvSpPr>
        <xdr:cNvPr id="48" name="Rectangle: Rounded Corners 47">
          <a:extLst>
            <a:ext uri="{FF2B5EF4-FFF2-40B4-BE49-F238E27FC236}">
              <a16:creationId xmlns:a16="http://schemas.microsoft.com/office/drawing/2014/main" id="{B32531EC-6FFC-242A-9A51-9FD64B8DCD8B}"/>
            </a:ext>
          </a:extLst>
        </xdr:cNvPr>
        <xdr:cNvSpPr/>
      </xdr:nvSpPr>
      <xdr:spPr>
        <a:xfrm>
          <a:off x="9491382" y="4487955"/>
          <a:ext cx="1945339" cy="2287122"/>
        </a:xfrm>
        <a:prstGeom prst="roundRect">
          <a:avLst>
            <a:gd name="adj" fmla="val 8372"/>
          </a:avLst>
        </a:prstGeom>
        <a:solidFill>
          <a:srgbClr val="DFDFDF"/>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293915</xdr:colOff>
      <xdr:row>24</xdr:row>
      <xdr:rowOff>168088</xdr:rowOff>
    </xdr:from>
    <xdr:to>
      <xdr:col>22</xdr:col>
      <xdr:colOff>369796</xdr:colOff>
      <xdr:row>37</xdr:row>
      <xdr:rowOff>141193</xdr:rowOff>
    </xdr:to>
    <xdr:sp macro="" textlink="">
      <xdr:nvSpPr>
        <xdr:cNvPr id="49" name="Rectangle: Rounded Corners 48">
          <a:extLst>
            <a:ext uri="{FF2B5EF4-FFF2-40B4-BE49-F238E27FC236}">
              <a16:creationId xmlns:a16="http://schemas.microsoft.com/office/drawing/2014/main" id="{52334397-7D8C-BFC5-6798-C50C6726713A}"/>
            </a:ext>
          </a:extLst>
        </xdr:cNvPr>
        <xdr:cNvSpPr/>
      </xdr:nvSpPr>
      <xdr:spPr>
        <a:xfrm>
          <a:off x="11462658" y="4609459"/>
          <a:ext cx="2557824" cy="2378848"/>
        </a:xfrm>
        <a:prstGeom prst="roundRect">
          <a:avLst>
            <a:gd name="adj" fmla="val 10052"/>
          </a:avLst>
        </a:prstGeom>
        <a:solidFill>
          <a:srgbClr val="DFDFDF"/>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oneCellAnchor>
    <xdr:from>
      <xdr:col>3</xdr:col>
      <xdr:colOff>302559</xdr:colOff>
      <xdr:row>8</xdr:row>
      <xdr:rowOff>102408</xdr:rowOff>
    </xdr:from>
    <xdr:ext cx="1528432" cy="530658"/>
    <xdr:sp macro="" textlink="'Pivot Tables'!C16">
      <xdr:nvSpPr>
        <xdr:cNvPr id="54" name="TextBox 53">
          <a:extLst>
            <a:ext uri="{FF2B5EF4-FFF2-40B4-BE49-F238E27FC236}">
              <a16:creationId xmlns:a16="http://schemas.microsoft.com/office/drawing/2014/main" id="{6A380144-BAF3-0478-EEAC-4BCFD415E635}"/>
            </a:ext>
          </a:extLst>
        </xdr:cNvPr>
        <xdr:cNvSpPr txBox="1"/>
      </xdr:nvSpPr>
      <xdr:spPr>
        <a:xfrm>
          <a:off x="2164016" y="1582865"/>
          <a:ext cx="152843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fld id="{550BD51D-CDF5-4112-9549-8DF80F9D3C19}" type="TxLink">
            <a:rPr lang="en-US" sz="2800" b="0" i="0" u="none" strike="noStrike">
              <a:solidFill>
                <a:schemeClr val="bg1"/>
              </a:solidFill>
              <a:latin typeface="KuLIM PARK" pitchFamily="2" charset="0"/>
            </a:rPr>
            <a:pPr/>
            <a:t> £60,143 </a:t>
          </a:fld>
          <a:endParaRPr lang="en-GB" sz="2800">
            <a:solidFill>
              <a:schemeClr val="bg1"/>
            </a:solidFill>
            <a:latin typeface="KuLIM PARK" pitchFamily="2" charset="0"/>
          </a:endParaRPr>
        </a:p>
      </xdr:txBody>
    </xdr:sp>
    <xdr:clientData/>
  </xdr:oneCellAnchor>
  <xdr:oneCellAnchor>
    <xdr:from>
      <xdr:col>3</xdr:col>
      <xdr:colOff>324969</xdr:colOff>
      <xdr:row>9</xdr:row>
      <xdr:rowOff>168088</xdr:rowOff>
    </xdr:from>
    <xdr:ext cx="1127314" cy="537884"/>
    <xdr:sp macro="" textlink="">
      <xdr:nvSpPr>
        <xdr:cNvPr id="55" name="TextBox 54">
          <a:extLst>
            <a:ext uri="{FF2B5EF4-FFF2-40B4-BE49-F238E27FC236}">
              <a16:creationId xmlns:a16="http://schemas.microsoft.com/office/drawing/2014/main" id="{7CC5100F-9BC1-00F6-C373-2E2E8BC8F633}"/>
            </a:ext>
          </a:extLst>
        </xdr:cNvPr>
        <xdr:cNvSpPr txBox="1"/>
      </xdr:nvSpPr>
      <xdr:spPr>
        <a:xfrm>
          <a:off x="2207557" y="1781735"/>
          <a:ext cx="1127314" cy="5378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2800" b="0" i="0" u="none" strike="noStrike">
              <a:solidFill>
                <a:schemeClr val="bg1"/>
              </a:solidFill>
              <a:latin typeface="KuLIM PARK" pitchFamily="2" charset="0"/>
            </a:rPr>
            <a:t> </a:t>
          </a:r>
          <a:r>
            <a:rPr lang="en-GB" sz="1100" b="0" i="0" u="none" strike="noStrike">
              <a:solidFill>
                <a:schemeClr val="bg1"/>
              </a:solidFill>
              <a:latin typeface="KuLIM PARK" pitchFamily="2" charset="0"/>
            </a:rPr>
            <a:t>Total Profit  YTD</a:t>
          </a:r>
          <a:endParaRPr lang="en-GB" sz="2800" b="0" i="0" u="none" strike="noStrike">
            <a:solidFill>
              <a:schemeClr val="bg1"/>
            </a:solidFill>
            <a:latin typeface="KuLIM PARK" pitchFamily="2" charset="0"/>
          </a:endParaRPr>
        </a:p>
      </xdr:txBody>
    </xdr:sp>
    <xdr:clientData/>
  </xdr:oneCellAnchor>
  <xdr:oneCellAnchor>
    <xdr:from>
      <xdr:col>3</xdr:col>
      <xdr:colOff>384519</xdr:colOff>
      <xdr:row>6</xdr:row>
      <xdr:rowOff>39838</xdr:rowOff>
    </xdr:from>
    <xdr:ext cx="1250920" cy="417363"/>
    <xdr:sp macro="" textlink="">
      <xdr:nvSpPr>
        <xdr:cNvPr id="56" name="TextBox 55">
          <a:extLst>
            <a:ext uri="{FF2B5EF4-FFF2-40B4-BE49-F238E27FC236}">
              <a16:creationId xmlns:a16="http://schemas.microsoft.com/office/drawing/2014/main" id="{8BC81E75-7B57-0301-A9C6-9683B2FBBBC2}"/>
            </a:ext>
          </a:extLst>
        </xdr:cNvPr>
        <xdr:cNvSpPr txBox="1"/>
      </xdr:nvSpPr>
      <xdr:spPr>
        <a:xfrm>
          <a:off x="2245976" y="1150181"/>
          <a:ext cx="1250920" cy="417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2800" b="0" i="0" u="none" strike="noStrike">
              <a:solidFill>
                <a:schemeClr val="bg1"/>
              </a:solidFill>
              <a:latin typeface="KuLIM PARK" pitchFamily="2" charset="0"/>
            </a:rPr>
            <a:t> </a:t>
          </a:r>
          <a:r>
            <a:rPr lang="en-GB" sz="1500" b="0" i="0" u="none" strike="noStrike">
              <a:solidFill>
                <a:schemeClr val="bg1"/>
              </a:solidFill>
              <a:latin typeface="KuLIM PARK" pitchFamily="2" charset="0"/>
            </a:rPr>
            <a:t>All</a:t>
          </a:r>
          <a:r>
            <a:rPr lang="en-GB" sz="1500" b="0" i="0" u="none" strike="noStrike" baseline="0">
              <a:solidFill>
                <a:schemeClr val="bg1"/>
              </a:solidFill>
              <a:latin typeface="KuLIM PARK" pitchFamily="2" charset="0"/>
            </a:rPr>
            <a:t> Locations</a:t>
          </a:r>
          <a:endParaRPr lang="en-GB" sz="1300" b="0" i="0" u="none" strike="noStrike">
            <a:solidFill>
              <a:schemeClr val="bg1"/>
            </a:solidFill>
            <a:latin typeface="KuLIM PARK" pitchFamily="2" charset="0"/>
          </a:endParaRPr>
        </a:p>
      </xdr:txBody>
    </xdr:sp>
    <xdr:clientData/>
  </xdr:oneCellAnchor>
  <xdr:oneCellAnchor>
    <xdr:from>
      <xdr:col>19</xdr:col>
      <xdr:colOff>44824</xdr:colOff>
      <xdr:row>3</xdr:row>
      <xdr:rowOff>2418</xdr:rowOff>
    </xdr:from>
    <xdr:ext cx="2050680" cy="264560"/>
    <xdr:sp macro="" textlink="'Pivot Tables'!A1">
      <xdr:nvSpPr>
        <xdr:cNvPr id="58" name="TextBox 57">
          <a:extLst>
            <a:ext uri="{FF2B5EF4-FFF2-40B4-BE49-F238E27FC236}">
              <a16:creationId xmlns:a16="http://schemas.microsoft.com/office/drawing/2014/main" id="{5163DBBD-2285-F606-6B7F-156FA30A0727}"/>
            </a:ext>
          </a:extLst>
        </xdr:cNvPr>
        <xdr:cNvSpPr txBox="1"/>
      </xdr:nvSpPr>
      <xdr:spPr>
        <a:xfrm>
          <a:off x="11834053" y="557589"/>
          <a:ext cx="20506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034968CC-AF36-460C-89B6-41B88ABD6C28}" type="TxLink">
            <a:rPr lang="en-US" sz="1100" b="1" i="0" u="none" strike="noStrike">
              <a:solidFill>
                <a:srgbClr val="000000"/>
              </a:solidFill>
              <a:latin typeface="KuLIM PARK" pitchFamily="2" charset="0"/>
            </a:rPr>
            <a:pPr/>
            <a:t>Wednesday, April 30, 2025</a:t>
          </a:fld>
          <a:endParaRPr lang="en-GB" sz="1100" b="1">
            <a:solidFill>
              <a:schemeClr val="bg1"/>
            </a:solidFill>
            <a:latin typeface="KuLIM PARK" pitchFamily="2" charset="0"/>
          </a:endParaRPr>
        </a:p>
      </xdr:txBody>
    </xdr:sp>
    <xdr:clientData/>
  </xdr:oneCellAnchor>
  <xdr:twoCellAnchor editAs="oneCell">
    <xdr:from>
      <xdr:col>18</xdr:col>
      <xdr:colOff>454958</xdr:colOff>
      <xdr:row>3</xdr:row>
      <xdr:rowOff>17930</xdr:rowOff>
    </xdr:from>
    <xdr:to>
      <xdr:col>19</xdr:col>
      <xdr:colOff>78441</xdr:colOff>
      <xdr:row>4</xdr:row>
      <xdr:rowOff>56030</xdr:rowOff>
    </xdr:to>
    <xdr:pic>
      <xdr:nvPicPr>
        <xdr:cNvPr id="61" name="Graphic 60" descr="Daily calendar with solid fill">
          <a:extLst>
            <a:ext uri="{FF2B5EF4-FFF2-40B4-BE49-F238E27FC236}">
              <a16:creationId xmlns:a16="http://schemas.microsoft.com/office/drawing/2014/main" id="{346BEBBC-70A0-56DC-30BF-70747E19D54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347076" y="589430"/>
          <a:ext cx="228600" cy="228600"/>
        </a:xfrm>
        <a:prstGeom prst="rect">
          <a:avLst/>
        </a:prstGeom>
      </xdr:spPr>
    </xdr:pic>
    <xdr:clientData/>
  </xdr:twoCellAnchor>
  <xdr:oneCellAnchor>
    <xdr:from>
      <xdr:col>6</xdr:col>
      <xdr:colOff>302558</xdr:colOff>
      <xdr:row>8</xdr:row>
      <xdr:rowOff>95029</xdr:rowOff>
    </xdr:from>
    <xdr:ext cx="1528432" cy="530658"/>
    <xdr:sp macro="" textlink="'Pivot Tables'!C12">
      <xdr:nvSpPr>
        <xdr:cNvPr id="70" name="TextBox 69">
          <a:extLst>
            <a:ext uri="{FF2B5EF4-FFF2-40B4-BE49-F238E27FC236}">
              <a16:creationId xmlns:a16="http://schemas.microsoft.com/office/drawing/2014/main" id="{32293E20-9788-566A-49EA-729CD73356A4}"/>
            </a:ext>
          </a:extLst>
        </xdr:cNvPr>
        <xdr:cNvSpPr txBox="1"/>
      </xdr:nvSpPr>
      <xdr:spPr>
        <a:xfrm>
          <a:off x="4025472" y="1575486"/>
          <a:ext cx="152843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fld id="{AFD79997-031E-4736-9389-78A9FE688C5A}" type="TxLink">
            <a:rPr lang="en-US" sz="2800" b="0" i="0" u="none" strike="noStrike">
              <a:solidFill>
                <a:sysClr val="windowText" lastClr="000000"/>
              </a:solidFill>
              <a:latin typeface="KuLIM PARK" pitchFamily="2" charset="0"/>
              <a:ea typeface="+mn-ea"/>
              <a:cs typeface="+mn-cs"/>
            </a:rPr>
            <a:pPr marL="0" indent="0"/>
            <a:t> £17,291 </a:t>
          </a:fld>
          <a:endParaRPr lang="en-GB" sz="2800" b="0" i="0" u="none" strike="noStrike">
            <a:solidFill>
              <a:sysClr val="windowText" lastClr="000000"/>
            </a:solidFill>
            <a:latin typeface="KuLIM PARK" pitchFamily="2" charset="0"/>
            <a:ea typeface="+mn-ea"/>
            <a:cs typeface="+mn-cs"/>
          </a:endParaRPr>
        </a:p>
      </xdr:txBody>
    </xdr:sp>
    <xdr:clientData/>
  </xdr:oneCellAnchor>
  <xdr:oneCellAnchor>
    <xdr:from>
      <xdr:col>6</xdr:col>
      <xdr:colOff>324968</xdr:colOff>
      <xdr:row>10</xdr:row>
      <xdr:rowOff>111507</xdr:rowOff>
    </xdr:from>
    <xdr:ext cx="997322" cy="308301"/>
    <xdr:sp macro="" textlink="">
      <xdr:nvSpPr>
        <xdr:cNvPr id="71" name="TextBox 70">
          <a:extLst>
            <a:ext uri="{FF2B5EF4-FFF2-40B4-BE49-F238E27FC236}">
              <a16:creationId xmlns:a16="http://schemas.microsoft.com/office/drawing/2014/main" id="{FE95D27D-5260-1D54-C6E2-37D8912A1DDC}"/>
            </a:ext>
          </a:extLst>
        </xdr:cNvPr>
        <xdr:cNvSpPr txBox="1"/>
      </xdr:nvSpPr>
      <xdr:spPr>
        <a:xfrm>
          <a:off x="4060627" y="1970044"/>
          <a:ext cx="997322" cy="308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2800" b="1" i="0" u="none" strike="noStrike">
              <a:solidFill>
                <a:sysClr val="windowText" lastClr="000000"/>
              </a:solidFill>
              <a:latin typeface="KuLIM PARK" pitchFamily="2" charset="0"/>
            </a:rPr>
            <a:t> </a:t>
          </a:r>
          <a:r>
            <a:rPr lang="en-GB" sz="1100" b="1" i="0" u="none" strike="noStrike">
              <a:solidFill>
                <a:sysClr val="windowText" lastClr="000000"/>
              </a:solidFill>
              <a:latin typeface="KuLIM PARK" pitchFamily="2" charset="0"/>
            </a:rPr>
            <a:t>Leeds </a:t>
          </a:r>
          <a:endParaRPr lang="en-GB" sz="2800" b="1" i="0" u="none" strike="noStrike">
            <a:solidFill>
              <a:sysClr val="windowText" lastClr="000000"/>
            </a:solidFill>
            <a:latin typeface="KuLIM PARK" pitchFamily="2" charset="0"/>
          </a:endParaRPr>
        </a:p>
      </xdr:txBody>
    </xdr:sp>
    <xdr:clientData/>
  </xdr:oneCellAnchor>
  <xdr:oneCellAnchor>
    <xdr:from>
      <xdr:col>6</xdr:col>
      <xdr:colOff>460720</xdr:colOff>
      <xdr:row>6</xdr:row>
      <xdr:rowOff>1</xdr:rowOff>
    </xdr:from>
    <xdr:ext cx="1017779" cy="499880"/>
    <xdr:sp macro="" textlink="">
      <xdr:nvSpPr>
        <xdr:cNvPr id="72" name="TextBox 71">
          <a:extLst>
            <a:ext uri="{FF2B5EF4-FFF2-40B4-BE49-F238E27FC236}">
              <a16:creationId xmlns:a16="http://schemas.microsoft.com/office/drawing/2014/main" id="{512644F1-ED5F-C607-28FF-2B4AFD81960B}"/>
            </a:ext>
          </a:extLst>
        </xdr:cNvPr>
        <xdr:cNvSpPr txBox="1"/>
      </xdr:nvSpPr>
      <xdr:spPr>
        <a:xfrm>
          <a:off x="4183634" y="1110344"/>
          <a:ext cx="1017779" cy="499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GB" sz="2800" b="0" i="0" u="none" strike="noStrike">
              <a:solidFill>
                <a:sysClr val="windowText" lastClr="000000"/>
              </a:solidFill>
              <a:latin typeface="KuLIM PARK" pitchFamily="2" charset="0"/>
            </a:rPr>
            <a:t> </a:t>
          </a:r>
          <a:r>
            <a:rPr lang="en-GB" sz="1100" b="0" i="0" u="none" strike="noStrike">
              <a:solidFill>
                <a:sysClr val="windowText" lastClr="000000"/>
              </a:solidFill>
              <a:latin typeface="KuLIM PARK" pitchFamily="2" charset="0"/>
            </a:rPr>
            <a:t>Total</a:t>
          </a:r>
          <a:r>
            <a:rPr lang="en-GB" sz="1100" b="0" i="0" u="none" strike="noStrike" baseline="0">
              <a:solidFill>
                <a:sysClr val="windowText" lastClr="000000"/>
              </a:solidFill>
              <a:latin typeface="KuLIM PARK" pitchFamily="2" charset="0"/>
            </a:rPr>
            <a:t> Profit</a:t>
          </a:r>
          <a:endParaRPr lang="en-GB" sz="1100" b="0" i="0" u="none" strike="noStrike">
            <a:solidFill>
              <a:sysClr val="windowText" lastClr="000000"/>
            </a:solidFill>
            <a:latin typeface="KuLIM PARK" pitchFamily="2" charset="0"/>
          </a:endParaRPr>
        </a:p>
      </xdr:txBody>
    </xdr:sp>
    <xdr:clientData/>
  </xdr:oneCellAnchor>
  <xdr:twoCellAnchor>
    <xdr:from>
      <xdr:col>6</xdr:col>
      <xdr:colOff>500743</xdr:colOff>
      <xdr:row>7</xdr:row>
      <xdr:rowOff>108858</xdr:rowOff>
    </xdr:from>
    <xdr:to>
      <xdr:col>6</xdr:col>
      <xdr:colOff>586225</xdr:colOff>
      <xdr:row>8</xdr:row>
      <xdr:rowOff>26895</xdr:rowOff>
    </xdr:to>
    <xdr:sp macro="" textlink="">
      <xdr:nvSpPr>
        <xdr:cNvPr id="73" name="Oval 72">
          <a:extLst>
            <a:ext uri="{FF2B5EF4-FFF2-40B4-BE49-F238E27FC236}">
              <a16:creationId xmlns:a16="http://schemas.microsoft.com/office/drawing/2014/main" id="{073F587E-582C-0E4F-6E55-9AA257B128C1}"/>
            </a:ext>
          </a:extLst>
        </xdr:cNvPr>
        <xdr:cNvSpPr/>
      </xdr:nvSpPr>
      <xdr:spPr>
        <a:xfrm>
          <a:off x="4223657" y="1404258"/>
          <a:ext cx="85482" cy="103094"/>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oneCellAnchor>
    <xdr:from>
      <xdr:col>9</xdr:col>
      <xdr:colOff>257735</xdr:colOff>
      <xdr:row>8</xdr:row>
      <xdr:rowOff>87086</xdr:rowOff>
    </xdr:from>
    <xdr:ext cx="1580031" cy="549368"/>
    <xdr:sp macro="" textlink="'Pivot Tables'!C13">
      <xdr:nvSpPr>
        <xdr:cNvPr id="74" name="TextBox 73">
          <a:extLst>
            <a:ext uri="{FF2B5EF4-FFF2-40B4-BE49-F238E27FC236}">
              <a16:creationId xmlns:a16="http://schemas.microsoft.com/office/drawing/2014/main" id="{083F0CB0-81D6-3D70-4EE9-D1FF50F10860}"/>
            </a:ext>
          </a:extLst>
        </xdr:cNvPr>
        <xdr:cNvSpPr txBox="1"/>
      </xdr:nvSpPr>
      <xdr:spPr>
        <a:xfrm>
          <a:off x="5842106" y="1567543"/>
          <a:ext cx="1580031" cy="549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01563CDC-3C0E-45FE-A418-0DC5A197E8A0}" type="TxLink">
            <a:rPr lang="en-US" sz="2800" b="0" i="0" u="none" strike="noStrike">
              <a:solidFill>
                <a:sysClr val="windowText" lastClr="000000"/>
              </a:solidFill>
              <a:latin typeface="KuLIM PARK" pitchFamily="2" charset="0"/>
              <a:ea typeface="+mn-ea"/>
              <a:cs typeface="+mn-cs"/>
            </a:rPr>
            <a:pPr marL="0" indent="0"/>
            <a:t> £21,181 </a:t>
          </a:fld>
          <a:endParaRPr lang="en-GB" sz="2800" b="0" i="0" u="none" strike="noStrike">
            <a:solidFill>
              <a:sysClr val="windowText" lastClr="000000"/>
            </a:solidFill>
            <a:latin typeface="KuLIM PARK" pitchFamily="2" charset="0"/>
            <a:ea typeface="+mn-ea"/>
            <a:cs typeface="+mn-cs"/>
          </a:endParaRPr>
        </a:p>
      </xdr:txBody>
    </xdr:sp>
    <xdr:clientData/>
  </xdr:oneCellAnchor>
  <xdr:oneCellAnchor>
    <xdr:from>
      <xdr:col>9</xdr:col>
      <xdr:colOff>286869</xdr:colOff>
      <xdr:row>9</xdr:row>
      <xdr:rowOff>169181</xdr:rowOff>
    </xdr:from>
    <xdr:ext cx="997322" cy="537884"/>
    <xdr:sp macro="" textlink="">
      <xdr:nvSpPr>
        <xdr:cNvPr id="75" name="TextBox 74">
          <a:extLst>
            <a:ext uri="{FF2B5EF4-FFF2-40B4-BE49-F238E27FC236}">
              <a16:creationId xmlns:a16="http://schemas.microsoft.com/office/drawing/2014/main" id="{05BF7160-8146-9E1A-A6AD-A9BBB504143D}"/>
            </a:ext>
          </a:extLst>
        </xdr:cNvPr>
        <xdr:cNvSpPr txBox="1"/>
      </xdr:nvSpPr>
      <xdr:spPr>
        <a:xfrm>
          <a:off x="5890357" y="1841864"/>
          <a:ext cx="997322" cy="5378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2800" b="0" i="0" u="none" strike="noStrike">
              <a:solidFill>
                <a:sysClr val="windowText" lastClr="000000"/>
              </a:solidFill>
              <a:latin typeface="KuLIM PARK" pitchFamily="2" charset="0"/>
            </a:rPr>
            <a:t> </a:t>
          </a:r>
          <a:r>
            <a:rPr lang="en-GB" sz="1100" b="1" i="0" u="none" strike="noStrike">
              <a:solidFill>
                <a:sysClr val="windowText" lastClr="000000"/>
              </a:solidFill>
              <a:latin typeface="KuLIM PARK" pitchFamily="2" charset="0"/>
            </a:rPr>
            <a:t>London </a:t>
          </a:r>
          <a:endParaRPr lang="en-GB" sz="2800" b="1" i="0" u="none" strike="noStrike">
            <a:solidFill>
              <a:sysClr val="windowText" lastClr="000000"/>
            </a:solidFill>
            <a:latin typeface="KuLIM PARK" pitchFamily="2" charset="0"/>
          </a:endParaRPr>
        </a:p>
      </xdr:txBody>
    </xdr:sp>
    <xdr:clientData/>
  </xdr:oneCellAnchor>
  <xdr:twoCellAnchor>
    <xdr:from>
      <xdr:col>9</xdr:col>
      <xdr:colOff>416857</xdr:colOff>
      <xdr:row>7</xdr:row>
      <xdr:rowOff>89648</xdr:rowOff>
    </xdr:from>
    <xdr:to>
      <xdr:col>9</xdr:col>
      <xdr:colOff>517710</xdr:colOff>
      <xdr:row>8</xdr:row>
      <xdr:rowOff>1</xdr:rowOff>
    </xdr:to>
    <xdr:sp macro="" textlink="">
      <xdr:nvSpPr>
        <xdr:cNvPr id="77" name="Oval 76">
          <a:extLst>
            <a:ext uri="{FF2B5EF4-FFF2-40B4-BE49-F238E27FC236}">
              <a16:creationId xmlns:a16="http://schemas.microsoft.com/office/drawing/2014/main" id="{6E83D46A-20C6-7FED-69B8-FBE673671E88}"/>
            </a:ext>
          </a:extLst>
        </xdr:cNvPr>
        <xdr:cNvSpPr/>
      </xdr:nvSpPr>
      <xdr:spPr>
        <a:xfrm>
          <a:off x="6001228" y="1385048"/>
          <a:ext cx="100853" cy="95410"/>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oneCellAnchor>
    <xdr:from>
      <xdr:col>12</xdr:col>
      <xdr:colOff>268940</xdr:colOff>
      <xdr:row>8</xdr:row>
      <xdr:rowOff>85734</xdr:rowOff>
    </xdr:from>
    <xdr:ext cx="1346459" cy="530658"/>
    <xdr:sp macro="" textlink="'Pivot Tables'!C14">
      <xdr:nvSpPr>
        <xdr:cNvPr id="78" name="TextBox 77">
          <a:extLst>
            <a:ext uri="{FF2B5EF4-FFF2-40B4-BE49-F238E27FC236}">
              <a16:creationId xmlns:a16="http://schemas.microsoft.com/office/drawing/2014/main" id="{79BFAEEB-388A-BE4B-ECF7-D9530F098F64}"/>
            </a:ext>
          </a:extLst>
        </xdr:cNvPr>
        <xdr:cNvSpPr txBox="1"/>
      </xdr:nvSpPr>
      <xdr:spPr>
        <a:xfrm>
          <a:off x="7714769" y="1566191"/>
          <a:ext cx="1346459"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fld id="{6EA4AC31-3771-4F6E-9700-A5FA62FC10E1}" type="TxLink">
            <a:rPr lang="en-US" sz="2800" b="0" i="0" u="none" strike="noStrike">
              <a:solidFill>
                <a:sysClr val="windowText" lastClr="000000"/>
              </a:solidFill>
              <a:latin typeface="KuLIM PARK" pitchFamily="2" charset="0"/>
              <a:ea typeface="+mn-ea"/>
              <a:cs typeface="+mn-cs"/>
            </a:rPr>
            <a:pPr marL="0" indent="0"/>
            <a:t> £6,086 </a:t>
          </a:fld>
          <a:endParaRPr lang="en-GB" sz="2800" b="0" i="0" u="none" strike="noStrike">
            <a:solidFill>
              <a:sysClr val="windowText" lastClr="000000"/>
            </a:solidFill>
            <a:latin typeface="KuLIM PARK" pitchFamily="2" charset="0"/>
            <a:ea typeface="+mn-ea"/>
            <a:cs typeface="+mn-cs"/>
          </a:endParaRPr>
        </a:p>
      </xdr:txBody>
    </xdr:sp>
    <xdr:clientData/>
  </xdr:oneCellAnchor>
  <xdr:oneCellAnchor>
    <xdr:from>
      <xdr:col>12</xdr:col>
      <xdr:colOff>291350</xdr:colOff>
      <xdr:row>10</xdr:row>
      <xdr:rowOff>55752</xdr:rowOff>
    </xdr:from>
    <xdr:ext cx="997322" cy="407785"/>
    <xdr:sp macro="" textlink="">
      <xdr:nvSpPr>
        <xdr:cNvPr id="79" name="TextBox 78">
          <a:extLst>
            <a:ext uri="{FF2B5EF4-FFF2-40B4-BE49-F238E27FC236}">
              <a16:creationId xmlns:a16="http://schemas.microsoft.com/office/drawing/2014/main" id="{E5AF9E63-01EE-7ABB-B91D-61DFB24AF1E8}"/>
            </a:ext>
          </a:extLst>
        </xdr:cNvPr>
        <xdr:cNvSpPr txBox="1"/>
      </xdr:nvSpPr>
      <xdr:spPr>
        <a:xfrm>
          <a:off x="7762667" y="1914289"/>
          <a:ext cx="997322" cy="407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2800" b="0" i="0" u="none" strike="noStrike">
              <a:solidFill>
                <a:sysClr val="windowText" lastClr="000000"/>
              </a:solidFill>
              <a:latin typeface="KuLIM PARK" pitchFamily="2" charset="0"/>
            </a:rPr>
            <a:t> </a:t>
          </a:r>
          <a:r>
            <a:rPr lang="en-GB" sz="1100" b="1" i="0" u="none" strike="noStrike">
              <a:solidFill>
                <a:sysClr val="windowText" lastClr="000000"/>
              </a:solidFill>
              <a:latin typeface="KuLIM PARK" pitchFamily="2" charset="0"/>
            </a:rPr>
            <a:t>Manchester</a:t>
          </a:r>
          <a:r>
            <a:rPr lang="en-GB" sz="1100" b="0" i="0" u="none" strike="noStrike">
              <a:solidFill>
                <a:sysClr val="windowText" lastClr="000000"/>
              </a:solidFill>
              <a:latin typeface="KuLIM PARK" pitchFamily="2" charset="0"/>
            </a:rPr>
            <a:t> </a:t>
          </a:r>
          <a:endParaRPr lang="en-GB" sz="2800" b="0" i="0" u="none" strike="noStrike">
            <a:solidFill>
              <a:sysClr val="windowText" lastClr="000000"/>
            </a:solidFill>
            <a:latin typeface="KuLIM PARK" pitchFamily="2" charset="0"/>
          </a:endParaRPr>
        </a:p>
      </xdr:txBody>
    </xdr:sp>
    <xdr:clientData/>
  </xdr:oneCellAnchor>
  <xdr:twoCellAnchor>
    <xdr:from>
      <xdr:col>12</xdr:col>
      <xdr:colOff>493058</xdr:colOff>
      <xdr:row>7</xdr:row>
      <xdr:rowOff>69337</xdr:rowOff>
    </xdr:from>
    <xdr:to>
      <xdr:col>12</xdr:col>
      <xdr:colOff>593911</xdr:colOff>
      <xdr:row>7</xdr:row>
      <xdr:rowOff>165987</xdr:rowOff>
    </xdr:to>
    <xdr:sp macro="" textlink="">
      <xdr:nvSpPr>
        <xdr:cNvPr id="81" name="Oval 80">
          <a:extLst>
            <a:ext uri="{FF2B5EF4-FFF2-40B4-BE49-F238E27FC236}">
              <a16:creationId xmlns:a16="http://schemas.microsoft.com/office/drawing/2014/main" id="{8BD34D10-10B5-4A0C-A66E-F4EF13AD3562}"/>
            </a:ext>
          </a:extLst>
        </xdr:cNvPr>
        <xdr:cNvSpPr/>
      </xdr:nvSpPr>
      <xdr:spPr>
        <a:xfrm>
          <a:off x="7754470" y="1402837"/>
          <a:ext cx="100853" cy="96650"/>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oneCellAnchor>
    <xdr:from>
      <xdr:col>15</xdr:col>
      <xdr:colOff>244292</xdr:colOff>
      <xdr:row>8</xdr:row>
      <xdr:rowOff>98033</xdr:rowOff>
    </xdr:from>
    <xdr:ext cx="1528432" cy="530658"/>
    <xdr:sp macro="" textlink="'Pivot Tables'!C15">
      <xdr:nvSpPr>
        <xdr:cNvPr id="82" name="TextBox 81">
          <a:extLst>
            <a:ext uri="{FF2B5EF4-FFF2-40B4-BE49-F238E27FC236}">
              <a16:creationId xmlns:a16="http://schemas.microsoft.com/office/drawing/2014/main" id="{9D4199A0-29EC-CEA3-D6E0-C276CDC6B0D9}"/>
            </a:ext>
          </a:extLst>
        </xdr:cNvPr>
        <xdr:cNvSpPr txBox="1"/>
      </xdr:nvSpPr>
      <xdr:spPr>
        <a:xfrm>
          <a:off x="9551578" y="1578490"/>
          <a:ext cx="152843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fld id="{002D384E-DE70-4A02-AAEF-DE74FEDF26AF}" type="TxLink">
            <a:rPr lang="en-US" sz="2800" b="0" i="0" u="none" strike="noStrike">
              <a:solidFill>
                <a:sysClr val="windowText" lastClr="000000"/>
              </a:solidFill>
              <a:latin typeface="KuLIM PARK" pitchFamily="2" charset="0"/>
              <a:ea typeface="+mn-ea"/>
              <a:cs typeface="+mn-cs"/>
            </a:rPr>
            <a:pPr marL="0" indent="0"/>
            <a:t> £15,585 </a:t>
          </a:fld>
          <a:endParaRPr lang="en-GB" sz="2800" b="0" i="0" u="none" strike="noStrike">
            <a:solidFill>
              <a:sysClr val="windowText" lastClr="000000"/>
            </a:solidFill>
            <a:latin typeface="KuLIM PARK" pitchFamily="2" charset="0"/>
            <a:ea typeface="+mn-ea"/>
            <a:cs typeface="+mn-cs"/>
          </a:endParaRPr>
        </a:p>
      </xdr:txBody>
    </xdr:sp>
    <xdr:clientData/>
  </xdr:oneCellAnchor>
  <xdr:oneCellAnchor>
    <xdr:from>
      <xdr:col>15</xdr:col>
      <xdr:colOff>266702</xdr:colOff>
      <xdr:row>10</xdr:row>
      <xdr:rowOff>74337</xdr:rowOff>
    </xdr:from>
    <xdr:ext cx="997322" cy="383733"/>
    <xdr:sp macro="" textlink="">
      <xdr:nvSpPr>
        <xdr:cNvPr id="83" name="TextBox 82">
          <a:extLst>
            <a:ext uri="{FF2B5EF4-FFF2-40B4-BE49-F238E27FC236}">
              <a16:creationId xmlns:a16="http://schemas.microsoft.com/office/drawing/2014/main" id="{5EA044C3-D070-3059-C4BA-DF498F292DE5}"/>
            </a:ext>
          </a:extLst>
        </xdr:cNvPr>
        <xdr:cNvSpPr txBox="1"/>
      </xdr:nvSpPr>
      <xdr:spPr>
        <a:xfrm>
          <a:off x="9605848" y="1932874"/>
          <a:ext cx="997322" cy="3837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2800" b="0" i="0" u="none" strike="noStrike">
              <a:solidFill>
                <a:sysClr val="windowText" lastClr="000000"/>
              </a:solidFill>
              <a:latin typeface="KuLIM PARK" pitchFamily="2" charset="0"/>
            </a:rPr>
            <a:t> </a:t>
          </a:r>
          <a:r>
            <a:rPr lang="en-GB" sz="1100" b="1" i="0" u="none" strike="noStrike">
              <a:solidFill>
                <a:sysClr val="windowText" lastClr="000000"/>
              </a:solidFill>
              <a:latin typeface="KuLIM PARK" pitchFamily="2" charset="0"/>
            </a:rPr>
            <a:t>Oxford</a:t>
          </a:r>
          <a:r>
            <a:rPr lang="en-GB" sz="1100" b="0" i="0" u="none" strike="noStrike">
              <a:solidFill>
                <a:sysClr val="windowText" lastClr="000000"/>
              </a:solidFill>
              <a:latin typeface="KuLIM PARK" pitchFamily="2" charset="0"/>
            </a:rPr>
            <a:t> </a:t>
          </a:r>
          <a:endParaRPr lang="en-GB" sz="2800" b="0" i="0" u="none" strike="noStrike">
            <a:solidFill>
              <a:sysClr val="windowText" lastClr="000000"/>
            </a:solidFill>
            <a:latin typeface="KuLIM PARK" pitchFamily="2" charset="0"/>
          </a:endParaRPr>
        </a:p>
      </xdr:txBody>
    </xdr:sp>
    <xdr:clientData/>
  </xdr:oneCellAnchor>
  <xdr:twoCellAnchor>
    <xdr:from>
      <xdr:col>15</xdr:col>
      <xdr:colOff>403413</xdr:colOff>
      <xdr:row>7</xdr:row>
      <xdr:rowOff>69337</xdr:rowOff>
    </xdr:from>
    <xdr:to>
      <xdr:col>15</xdr:col>
      <xdr:colOff>504266</xdr:colOff>
      <xdr:row>7</xdr:row>
      <xdr:rowOff>165987</xdr:rowOff>
    </xdr:to>
    <xdr:sp macro="" textlink="">
      <xdr:nvSpPr>
        <xdr:cNvPr id="85" name="Oval 84">
          <a:extLst>
            <a:ext uri="{FF2B5EF4-FFF2-40B4-BE49-F238E27FC236}">
              <a16:creationId xmlns:a16="http://schemas.microsoft.com/office/drawing/2014/main" id="{909826EC-5C83-2902-0AF5-8E5B509FB59D}"/>
            </a:ext>
          </a:extLst>
        </xdr:cNvPr>
        <xdr:cNvSpPr/>
      </xdr:nvSpPr>
      <xdr:spPr>
        <a:xfrm>
          <a:off x="9480178" y="1402837"/>
          <a:ext cx="100853" cy="96650"/>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3</xdr:col>
      <xdr:colOff>43864</xdr:colOff>
      <xdr:row>15</xdr:row>
      <xdr:rowOff>173830</xdr:rowOff>
    </xdr:from>
    <xdr:to>
      <xdr:col>6</xdr:col>
      <xdr:colOff>233150</xdr:colOff>
      <xdr:row>18</xdr:row>
      <xdr:rowOff>149518</xdr:rowOff>
    </xdr:to>
    <xdr:grpSp>
      <xdr:nvGrpSpPr>
        <xdr:cNvPr id="169" name="Group 168">
          <a:extLst>
            <a:ext uri="{FF2B5EF4-FFF2-40B4-BE49-F238E27FC236}">
              <a16:creationId xmlns:a16="http://schemas.microsoft.com/office/drawing/2014/main" id="{033A59AC-13E5-AA23-6E6E-77C3895FDA8B}"/>
            </a:ext>
          </a:extLst>
        </xdr:cNvPr>
        <xdr:cNvGrpSpPr/>
      </xdr:nvGrpSpPr>
      <xdr:grpSpPr>
        <a:xfrm>
          <a:off x="1905321" y="2949687"/>
          <a:ext cx="2050743" cy="530860"/>
          <a:chOff x="2253663" y="2906143"/>
          <a:chExt cx="2050743" cy="530860"/>
        </a:xfrm>
      </xdr:grpSpPr>
      <xdr:sp macro="" textlink="'Pivot Tables'!F17">
        <xdr:nvSpPr>
          <xdr:cNvPr id="86" name="TextBox 85">
            <a:extLst>
              <a:ext uri="{FF2B5EF4-FFF2-40B4-BE49-F238E27FC236}">
                <a16:creationId xmlns:a16="http://schemas.microsoft.com/office/drawing/2014/main" id="{C0CDC10A-A66A-B2F8-6BC6-3427F5E886CB}"/>
              </a:ext>
            </a:extLst>
          </xdr:cNvPr>
          <xdr:cNvSpPr txBox="1"/>
        </xdr:nvSpPr>
        <xdr:spPr>
          <a:xfrm>
            <a:off x="2594001" y="2906143"/>
            <a:ext cx="171040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fld id="{22A4C624-4ED4-4D1B-A85A-6D0F1C8A9B1B}" type="TxLink">
              <a:rPr lang="en-US" sz="2800" b="0" i="0" u="none" strike="noStrike">
                <a:solidFill>
                  <a:sysClr val="windowText" lastClr="000000"/>
                </a:solidFill>
                <a:latin typeface="KuLIM PARK" pitchFamily="2" charset="0"/>
                <a:ea typeface="+mn-ea"/>
                <a:cs typeface="+mn-cs"/>
              </a:rPr>
              <a:pPr marL="0" indent="0"/>
              <a:t> £159,771 </a:t>
            </a:fld>
            <a:endParaRPr lang="en-US" sz="2800" b="0" i="0" u="none" strike="noStrike">
              <a:solidFill>
                <a:sysClr val="windowText" lastClr="000000"/>
              </a:solidFill>
              <a:latin typeface="KuLIM PARK" pitchFamily="2" charset="0"/>
              <a:ea typeface="+mn-ea"/>
              <a:cs typeface="+mn-cs"/>
            </a:endParaRPr>
          </a:p>
        </xdr:txBody>
      </xdr:sp>
      <xdr:sp macro="" textlink="">
        <xdr:nvSpPr>
          <xdr:cNvPr id="87" name="TextBox 86">
            <a:extLst>
              <a:ext uri="{FF2B5EF4-FFF2-40B4-BE49-F238E27FC236}">
                <a16:creationId xmlns:a16="http://schemas.microsoft.com/office/drawing/2014/main" id="{275C3C42-8D40-6888-2C49-19E001E2B419}"/>
              </a:ext>
            </a:extLst>
          </xdr:cNvPr>
          <xdr:cNvSpPr txBox="1"/>
        </xdr:nvSpPr>
        <xdr:spPr>
          <a:xfrm>
            <a:off x="2253663" y="2921533"/>
            <a:ext cx="997322" cy="515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endParaRPr lang="en-GB" sz="1100" b="0" i="0" u="none" strike="noStrike">
              <a:solidFill>
                <a:sysClr val="windowText" lastClr="000000"/>
              </a:solidFill>
              <a:latin typeface="KuLIM PARK" pitchFamily="2" charset="0"/>
            </a:endParaRPr>
          </a:p>
        </xdr:txBody>
      </xdr:sp>
    </xdr:grpSp>
    <xdr:clientData/>
  </xdr:twoCellAnchor>
  <xdr:oneCellAnchor>
    <xdr:from>
      <xdr:col>3</xdr:col>
      <xdr:colOff>448237</xdr:colOff>
      <xdr:row>13</xdr:row>
      <xdr:rowOff>88855</xdr:rowOff>
    </xdr:from>
    <xdr:ext cx="1145826" cy="479050"/>
    <xdr:sp macro="" textlink="">
      <xdr:nvSpPr>
        <xdr:cNvPr id="88" name="TextBox 87">
          <a:extLst>
            <a:ext uri="{FF2B5EF4-FFF2-40B4-BE49-F238E27FC236}">
              <a16:creationId xmlns:a16="http://schemas.microsoft.com/office/drawing/2014/main" id="{FF73C125-1E85-6302-A2C0-5D2BDFE0AFE8}"/>
            </a:ext>
          </a:extLst>
        </xdr:cNvPr>
        <xdr:cNvSpPr txBox="1"/>
      </xdr:nvSpPr>
      <xdr:spPr>
        <a:xfrm>
          <a:off x="2275708" y="2536558"/>
          <a:ext cx="1145826" cy="479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2800" b="0" i="0" u="none" strike="noStrike">
              <a:solidFill>
                <a:sysClr val="windowText" lastClr="000000"/>
              </a:solidFill>
              <a:latin typeface="KuLIM PARK" pitchFamily="2" charset="0"/>
            </a:rPr>
            <a:t> </a:t>
          </a:r>
          <a:r>
            <a:rPr lang="en-GB" sz="1500" b="1" i="0" u="none" strike="noStrike" baseline="0">
              <a:solidFill>
                <a:sysClr val="windowText" lastClr="000000"/>
              </a:solidFill>
              <a:latin typeface="KuLIM PARK" pitchFamily="2" charset="0"/>
            </a:rPr>
            <a:t>Total Sales</a:t>
          </a:r>
          <a:endParaRPr lang="en-GB" sz="1300" b="1" i="0" u="none" strike="noStrike">
            <a:solidFill>
              <a:sysClr val="windowText" lastClr="000000"/>
            </a:solidFill>
            <a:latin typeface="KuLIM PARK" pitchFamily="2" charset="0"/>
          </a:endParaRPr>
        </a:p>
      </xdr:txBody>
    </xdr:sp>
    <xdr:clientData/>
  </xdr:oneCellAnchor>
  <xdr:twoCellAnchor>
    <xdr:from>
      <xdr:col>3</xdr:col>
      <xdr:colOff>466165</xdr:colOff>
      <xdr:row>14</xdr:row>
      <xdr:rowOff>158984</xdr:rowOff>
    </xdr:from>
    <xdr:to>
      <xdr:col>3</xdr:col>
      <xdr:colOff>564778</xdr:colOff>
      <xdr:row>15</xdr:row>
      <xdr:rowOff>80682</xdr:rowOff>
    </xdr:to>
    <xdr:sp macro="" textlink="">
      <xdr:nvSpPr>
        <xdr:cNvPr id="89" name="Oval 88">
          <a:extLst>
            <a:ext uri="{FF2B5EF4-FFF2-40B4-BE49-F238E27FC236}">
              <a16:creationId xmlns:a16="http://schemas.microsoft.com/office/drawing/2014/main" id="{F1BF648F-161B-92C7-301A-F03A76C12898}"/>
            </a:ext>
          </a:extLst>
        </xdr:cNvPr>
        <xdr:cNvSpPr/>
      </xdr:nvSpPr>
      <xdr:spPr>
        <a:xfrm>
          <a:off x="2348753" y="2669102"/>
          <a:ext cx="98613" cy="100992"/>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oneCellAnchor>
    <xdr:from>
      <xdr:col>3</xdr:col>
      <xdr:colOff>56029</xdr:colOff>
      <xdr:row>1</xdr:row>
      <xdr:rowOff>134469</xdr:rowOff>
    </xdr:from>
    <xdr:ext cx="2965940" cy="499880"/>
    <xdr:sp macro="" textlink="">
      <xdr:nvSpPr>
        <xdr:cNvPr id="90" name="TextBox 89">
          <a:extLst>
            <a:ext uri="{FF2B5EF4-FFF2-40B4-BE49-F238E27FC236}">
              <a16:creationId xmlns:a16="http://schemas.microsoft.com/office/drawing/2014/main" id="{3CC6D68D-2CBF-7047-1BBA-7E8F7B769C32}"/>
            </a:ext>
          </a:extLst>
        </xdr:cNvPr>
        <xdr:cNvSpPr txBox="1"/>
      </xdr:nvSpPr>
      <xdr:spPr>
        <a:xfrm>
          <a:off x="1871382" y="324969"/>
          <a:ext cx="2965940" cy="499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US" sz="2800" b="0" i="0" u="none" strike="noStrike">
              <a:solidFill>
                <a:sysClr val="windowText" lastClr="000000"/>
              </a:solidFill>
              <a:latin typeface="KuLIM PARK" pitchFamily="2" charset="0"/>
            </a:rPr>
            <a:t> </a:t>
          </a:r>
          <a:r>
            <a:rPr lang="en-US" sz="2000" b="1" i="0" u="none" strike="noStrike">
              <a:solidFill>
                <a:sysClr val="windowText" lastClr="000000"/>
              </a:solidFill>
              <a:latin typeface="+mn-lt"/>
            </a:rPr>
            <a:t>EXECUTIVE</a:t>
          </a:r>
          <a:r>
            <a:rPr lang="en-US" sz="2000" b="1" i="0" u="none" strike="noStrike" baseline="0">
              <a:solidFill>
                <a:sysClr val="windowText" lastClr="000000"/>
              </a:solidFill>
              <a:latin typeface="+mn-lt"/>
            </a:rPr>
            <a:t> DASHBOARD</a:t>
          </a:r>
          <a:r>
            <a:rPr lang="en-US" sz="2000" b="1" i="0" u="none" strike="noStrike">
              <a:solidFill>
                <a:sysClr val="windowText" lastClr="000000"/>
              </a:solidFill>
              <a:latin typeface="+mn-lt"/>
            </a:rPr>
            <a:t> </a:t>
          </a:r>
        </a:p>
      </xdr:txBody>
    </xdr:sp>
    <xdr:clientData/>
  </xdr:oneCellAnchor>
  <xdr:oneCellAnchor>
    <xdr:from>
      <xdr:col>3</xdr:col>
      <xdr:colOff>145677</xdr:colOff>
      <xdr:row>3</xdr:row>
      <xdr:rowOff>116615</xdr:rowOff>
    </xdr:from>
    <xdr:ext cx="4611712" cy="244234"/>
    <xdr:sp macro="" textlink="">
      <xdr:nvSpPr>
        <xdr:cNvPr id="91" name="TextBox 90">
          <a:extLst>
            <a:ext uri="{FF2B5EF4-FFF2-40B4-BE49-F238E27FC236}">
              <a16:creationId xmlns:a16="http://schemas.microsoft.com/office/drawing/2014/main" id="{E4BEE30E-3E25-206B-F960-95A6010A86A9}"/>
            </a:ext>
          </a:extLst>
        </xdr:cNvPr>
        <xdr:cNvSpPr txBox="1"/>
      </xdr:nvSpPr>
      <xdr:spPr>
        <a:xfrm>
          <a:off x="1961030" y="688115"/>
          <a:ext cx="4611712" cy="244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US" sz="1000" b="0" i="0" u="none" strike="noStrike">
              <a:solidFill>
                <a:sysClr val="windowText" lastClr="000000"/>
              </a:solidFill>
              <a:latin typeface="KuLIM PARK" pitchFamily="2" charset="0"/>
            </a:rPr>
            <a:t> </a:t>
          </a:r>
          <a:r>
            <a:rPr lang="en-US" sz="1000" b="1" i="0" u="none" strike="noStrike">
              <a:solidFill>
                <a:sysClr val="windowText" lastClr="000000"/>
              </a:solidFill>
              <a:latin typeface="KuLIM PARK" pitchFamily="2" charset="0"/>
            </a:rPr>
            <a:t>SALE</a:t>
          </a:r>
          <a:r>
            <a:rPr lang="en-US" sz="1000" b="1" i="0" u="none" strike="noStrike" baseline="0">
              <a:solidFill>
                <a:sysClr val="windowText" lastClr="000000"/>
              </a:solidFill>
              <a:latin typeface="KuLIM PARK" pitchFamily="2" charset="0"/>
            </a:rPr>
            <a:t> ANALYSIS: FY - 2024</a:t>
          </a:r>
          <a:r>
            <a:rPr lang="en-US" sz="1000" b="0" i="0" u="none" strike="noStrike" baseline="0">
              <a:solidFill>
                <a:sysClr val="windowText" lastClr="000000"/>
              </a:solidFill>
              <a:latin typeface="KuLIM PARK" pitchFamily="2" charset="0"/>
            </a:rPr>
            <a:t>: </a:t>
          </a:r>
          <a:r>
            <a:rPr lang="en-US" sz="900" b="1" i="1" u="none" strike="noStrike">
              <a:solidFill>
                <a:sysClr val="windowText" lastClr="000000"/>
              </a:solidFill>
              <a:latin typeface="+mn-lt"/>
            </a:rPr>
            <a:t>Tracks</a:t>
          </a:r>
          <a:r>
            <a:rPr lang="en-US" sz="900" b="0" i="0" u="none" strike="noStrike">
              <a:solidFill>
                <a:sysClr val="windowText" lastClr="000000"/>
              </a:solidFill>
              <a:latin typeface="+mn-lt"/>
            </a:rPr>
            <a:t> </a:t>
          </a:r>
          <a:r>
            <a:rPr lang="en-US" sz="900" b="1" i="1" u="none" strike="noStrike">
              <a:solidFill>
                <a:sysClr val="windowText" lastClr="000000"/>
              </a:solidFill>
              <a:latin typeface="+mn-lt"/>
            </a:rPr>
            <a:t>real-time</a:t>
          </a:r>
          <a:r>
            <a:rPr lang="en-US" sz="900" b="1" i="1" u="none" strike="noStrike" baseline="0">
              <a:solidFill>
                <a:sysClr val="windowText" lastClr="000000"/>
              </a:solidFill>
              <a:latin typeface="+mn-lt"/>
            </a:rPr>
            <a:t> sales over time for each payment received</a:t>
          </a:r>
          <a:endParaRPr lang="en-US" sz="1000" b="1" i="1" u="none" strike="noStrike">
            <a:solidFill>
              <a:sysClr val="windowText" lastClr="000000"/>
            </a:solidFill>
            <a:latin typeface="+mn-lt"/>
          </a:endParaRPr>
        </a:p>
      </xdr:txBody>
    </xdr:sp>
    <xdr:clientData/>
  </xdr:oneCellAnchor>
  <xdr:oneCellAnchor>
    <xdr:from>
      <xdr:col>3</xdr:col>
      <xdr:colOff>470647</xdr:colOff>
      <xdr:row>20</xdr:row>
      <xdr:rowOff>123264</xdr:rowOff>
    </xdr:from>
    <xdr:ext cx="1871383" cy="515470"/>
    <xdr:sp macro="" textlink="">
      <xdr:nvSpPr>
        <xdr:cNvPr id="92" name="TextBox 91">
          <a:extLst>
            <a:ext uri="{FF2B5EF4-FFF2-40B4-BE49-F238E27FC236}">
              <a16:creationId xmlns:a16="http://schemas.microsoft.com/office/drawing/2014/main" id="{4E6BC1E8-70C8-26AD-6C43-B8598EC5C512}"/>
            </a:ext>
          </a:extLst>
        </xdr:cNvPr>
        <xdr:cNvSpPr txBox="1"/>
      </xdr:nvSpPr>
      <xdr:spPr>
        <a:xfrm>
          <a:off x="2286000" y="3933264"/>
          <a:ext cx="1871383" cy="515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1100" b="1" i="0" u="none" strike="noStrike">
              <a:solidFill>
                <a:sysClr val="windowText" lastClr="000000"/>
              </a:solidFill>
              <a:latin typeface="KuLIM PARK" pitchFamily="2" charset="0"/>
            </a:rPr>
            <a:t>Total Sales</a:t>
          </a:r>
          <a:r>
            <a:rPr lang="en-GB" sz="1100" b="1" i="0" u="none" strike="noStrike" baseline="0">
              <a:solidFill>
                <a:sysClr val="windowText" lastClr="000000"/>
              </a:solidFill>
              <a:latin typeface="KuLIM PARK" pitchFamily="2" charset="0"/>
            </a:rPr>
            <a:t> by </a:t>
          </a:r>
        </a:p>
        <a:p>
          <a:r>
            <a:rPr lang="en-GB" sz="1100" b="1" i="0" u="none" strike="noStrike" baseline="0">
              <a:solidFill>
                <a:sysClr val="windowText" lastClr="000000"/>
              </a:solidFill>
              <a:latin typeface="KuLIM PARK" pitchFamily="2" charset="0"/>
            </a:rPr>
            <a:t>Categories</a:t>
          </a:r>
          <a:endParaRPr lang="en-GB" sz="1100" b="1" i="0" u="none" strike="noStrike">
            <a:solidFill>
              <a:sysClr val="windowText" lastClr="000000"/>
            </a:solidFill>
            <a:latin typeface="KuLIM PARK" pitchFamily="2" charset="0"/>
          </a:endParaRPr>
        </a:p>
      </xdr:txBody>
    </xdr:sp>
    <xdr:clientData/>
  </xdr:oneCellAnchor>
  <xdr:oneCellAnchor>
    <xdr:from>
      <xdr:col>4</xdr:col>
      <xdr:colOff>112061</xdr:colOff>
      <xdr:row>23</xdr:row>
      <xdr:rowOff>72837</xdr:rowOff>
    </xdr:from>
    <xdr:ext cx="997322" cy="638736"/>
    <xdr:sp macro="" textlink="'Pivot Tables'!E12">
      <xdr:nvSpPr>
        <xdr:cNvPr id="93" name="TextBox 92">
          <a:extLst>
            <a:ext uri="{FF2B5EF4-FFF2-40B4-BE49-F238E27FC236}">
              <a16:creationId xmlns:a16="http://schemas.microsoft.com/office/drawing/2014/main" id="{A2C63CD0-A999-6F37-E593-7E28DE7814D5}"/>
            </a:ext>
          </a:extLst>
        </xdr:cNvPr>
        <xdr:cNvSpPr txBox="1"/>
      </xdr:nvSpPr>
      <xdr:spPr>
        <a:xfrm>
          <a:off x="2532532" y="4454337"/>
          <a:ext cx="997322" cy="638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DAD59C68-892E-4BB1-B495-D95C618EA56D}" type="TxLink">
            <a:rPr lang="en-US" sz="1100" b="0" i="0" u="none" strike="noStrike">
              <a:solidFill>
                <a:srgbClr val="000000"/>
              </a:solidFill>
              <a:latin typeface="Aptos Narrow"/>
            </a:rPr>
            <a:pPr/>
            <a:t>Beauty</a:t>
          </a:fld>
          <a:endParaRPr lang="en-GB" sz="2800" b="0" i="0" u="none" strike="noStrike">
            <a:solidFill>
              <a:sysClr val="windowText" lastClr="000000"/>
            </a:solidFill>
            <a:latin typeface="KuLIM PARK" pitchFamily="2" charset="0"/>
          </a:endParaRPr>
        </a:p>
      </xdr:txBody>
    </xdr:sp>
    <xdr:clientData/>
  </xdr:oneCellAnchor>
  <xdr:oneCellAnchor>
    <xdr:from>
      <xdr:col>4</xdr:col>
      <xdr:colOff>112061</xdr:colOff>
      <xdr:row>25</xdr:row>
      <xdr:rowOff>168087</xdr:rowOff>
    </xdr:from>
    <xdr:ext cx="997322" cy="638736"/>
    <xdr:sp macro="" textlink="'Pivot Tables'!E13">
      <xdr:nvSpPr>
        <xdr:cNvPr id="94" name="TextBox 93">
          <a:extLst>
            <a:ext uri="{FF2B5EF4-FFF2-40B4-BE49-F238E27FC236}">
              <a16:creationId xmlns:a16="http://schemas.microsoft.com/office/drawing/2014/main" id="{861AD591-4898-FBE3-4CD6-8728C0B682F3}"/>
            </a:ext>
          </a:extLst>
        </xdr:cNvPr>
        <xdr:cNvSpPr txBox="1"/>
      </xdr:nvSpPr>
      <xdr:spPr>
        <a:xfrm>
          <a:off x="2532532" y="4930587"/>
          <a:ext cx="997322" cy="638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91F8D0D8-9D55-4C25-BB25-15D66C68CCA4}" type="TxLink">
            <a:rPr lang="en-US" sz="1100" b="0" i="0" u="none" strike="noStrike">
              <a:solidFill>
                <a:srgbClr val="000000"/>
              </a:solidFill>
              <a:latin typeface="Aptos Narrow"/>
            </a:rPr>
            <a:pPr/>
            <a:t>Clothing</a:t>
          </a:fld>
          <a:endParaRPr lang="en-GB" sz="2800" b="1" i="0" u="none" strike="noStrike">
            <a:solidFill>
              <a:sysClr val="windowText" lastClr="000000"/>
            </a:solidFill>
            <a:latin typeface="KuLIM PARK" pitchFamily="2" charset="0"/>
          </a:endParaRPr>
        </a:p>
      </xdr:txBody>
    </xdr:sp>
    <xdr:clientData/>
  </xdr:oneCellAnchor>
  <xdr:oneCellAnchor>
    <xdr:from>
      <xdr:col>4</xdr:col>
      <xdr:colOff>112061</xdr:colOff>
      <xdr:row>28</xdr:row>
      <xdr:rowOff>72837</xdr:rowOff>
    </xdr:from>
    <xdr:ext cx="997322" cy="638736"/>
    <xdr:sp macro="" textlink="'Pivot Tables'!E14">
      <xdr:nvSpPr>
        <xdr:cNvPr id="95" name="TextBox 94">
          <a:extLst>
            <a:ext uri="{FF2B5EF4-FFF2-40B4-BE49-F238E27FC236}">
              <a16:creationId xmlns:a16="http://schemas.microsoft.com/office/drawing/2014/main" id="{B5F5483C-2714-1AAB-DC75-5B1D195BF068}"/>
            </a:ext>
          </a:extLst>
        </xdr:cNvPr>
        <xdr:cNvSpPr txBox="1"/>
      </xdr:nvSpPr>
      <xdr:spPr>
        <a:xfrm>
          <a:off x="2532532" y="5406837"/>
          <a:ext cx="997322" cy="638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8228174C-397C-4176-A8DC-5F421A6041B4}" type="TxLink">
            <a:rPr lang="en-US" sz="1100" b="0" i="0" u="none" strike="noStrike">
              <a:solidFill>
                <a:srgbClr val="000000"/>
              </a:solidFill>
              <a:latin typeface="Aptos Narrow"/>
            </a:rPr>
            <a:pPr/>
            <a:t>Electronics</a:t>
          </a:fld>
          <a:endParaRPr lang="en-GB" sz="2800" b="1" i="0" u="none" strike="noStrike">
            <a:solidFill>
              <a:sysClr val="windowText" lastClr="000000"/>
            </a:solidFill>
            <a:latin typeface="KuLIM PARK" pitchFamily="2" charset="0"/>
          </a:endParaRPr>
        </a:p>
      </xdr:txBody>
    </xdr:sp>
    <xdr:clientData/>
  </xdr:oneCellAnchor>
  <xdr:oneCellAnchor>
    <xdr:from>
      <xdr:col>4</xdr:col>
      <xdr:colOff>112061</xdr:colOff>
      <xdr:row>30</xdr:row>
      <xdr:rowOff>168087</xdr:rowOff>
    </xdr:from>
    <xdr:ext cx="997322" cy="638736"/>
    <xdr:sp macro="" textlink="'Pivot Tables'!E15">
      <xdr:nvSpPr>
        <xdr:cNvPr id="96" name="TextBox 95">
          <a:extLst>
            <a:ext uri="{FF2B5EF4-FFF2-40B4-BE49-F238E27FC236}">
              <a16:creationId xmlns:a16="http://schemas.microsoft.com/office/drawing/2014/main" id="{A298F9C3-97D7-E929-BAFE-A83C84E5959D}"/>
            </a:ext>
          </a:extLst>
        </xdr:cNvPr>
        <xdr:cNvSpPr txBox="1"/>
      </xdr:nvSpPr>
      <xdr:spPr>
        <a:xfrm>
          <a:off x="2532532" y="5883087"/>
          <a:ext cx="997322" cy="638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B5716075-B7F4-455B-96DF-834A47EC860C}" type="TxLink">
            <a:rPr lang="en-US" sz="1100" b="0" i="0" u="none" strike="noStrike">
              <a:solidFill>
                <a:srgbClr val="000000"/>
              </a:solidFill>
              <a:latin typeface="Aptos Narrow"/>
            </a:rPr>
            <a:pPr/>
            <a:t>Home Goods</a:t>
          </a:fld>
          <a:endParaRPr lang="en-GB" sz="2800" b="1" i="0" u="none" strike="noStrike">
            <a:solidFill>
              <a:sysClr val="windowText" lastClr="000000"/>
            </a:solidFill>
            <a:latin typeface="KuLIM PARK" pitchFamily="2" charset="0"/>
          </a:endParaRPr>
        </a:p>
      </xdr:txBody>
    </xdr:sp>
    <xdr:clientData/>
  </xdr:oneCellAnchor>
  <xdr:oneCellAnchor>
    <xdr:from>
      <xdr:col>4</xdr:col>
      <xdr:colOff>112061</xdr:colOff>
      <xdr:row>33</xdr:row>
      <xdr:rowOff>72837</xdr:rowOff>
    </xdr:from>
    <xdr:ext cx="997322" cy="638736"/>
    <xdr:sp macro="" textlink="'Pivot Tables'!E16">
      <xdr:nvSpPr>
        <xdr:cNvPr id="97" name="TextBox 96">
          <a:extLst>
            <a:ext uri="{FF2B5EF4-FFF2-40B4-BE49-F238E27FC236}">
              <a16:creationId xmlns:a16="http://schemas.microsoft.com/office/drawing/2014/main" id="{5B107828-1837-DCCA-38FA-1E735BF86365}"/>
            </a:ext>
          </a:extLst>
        </xdr:cNvPr>
        <xdr:cNvSpPr txBox="1"/>
      </xdr:nvSpPr>
      <xdr:spPr>
        <a:xfrm>
          <a:off x="2532532" y="6359337"/>
          <a:ext cx="997322" cy="638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525BBCC4-952D-4C85-9A3D-962224704062}" type="TxLink">
            <a:rPr lang="en-US" sz="1100" b="0" i="0" u="none" strike="noStrike">
              <a:solidFill>
                <a:srgbClr val="000000"/>
              </a:solidFill>
              <a:latin typeface="Aptos Narrow"/>
            </a:rPr>
            <a:pPr/>
            <a:t>Sports</a:t>
          </a:fld>
          <a:endParaRPr lang="en-GB" sz="2800" b="1" i="0" u="none" strike="noStrike">
            <a:solidFill>
              <a:sysClr val="windowText" lastClr="000000"/>
            </a:solidFill>
            <a:latin typeface="KuLIM PARK" pitchFamily="2" charset="0"/>
          </a:endParaRPr>
        </a:p>
      </xdr:txBody>
    </xdr:sp>
    <xdr:clientData/>
  </xdr:oneCellAnchor>
  <xdr:oneCellAnchor>
    <xdr:from>
      <xdr:col>5</xdr:col>
      <xdr:colOff>425823</xdr:colOff>
      <xdr:row>23</xdr:row>
      <xdr:rowOff>84043</xdr:rowOff>
    </xdr:from>
    <xdr:ext cx="997322" cy="638736"/>
    <xdr:sp macro="" textlink="'Pivot Tables'!F12">
      <xdr:nvSpPr>
        <xdr:cNvPr id="103" name="TextBox 102">
          <a:extLst>
            <a:ext uri="{FF2B5EF4-FFF2-40B4-BE49-F238E27FC236}">
              <a16:creationId xmlns:a16="http://schemas.microsoft.com/office/drawing/2014/main" id="{ED92AF02-946F-DFEF-6DBC-9CF13BFE7DC4}"/>
            </a:ext>
          </a:extLst>
        </xdr:cNvPr>
        <xdr:cNvSpPr txBox="1"/>
      </xdr:nvSpPr>
      <xdr:spPr>
        <a:xfrm>
          <a:off x="3451411" y="4465543"/>
          <a:ext cx="997322" cy="638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79749803-AF50-4DC2-9FC4-017202C243D3}" type="TxLink">
            <a:rPr lang="en-US" sz="1100" b="0" i="0" u="none" strike="noStrike">
              <a:solidFill>
                <a:srgbClr val="000000"/>
              </a:solidFill>
              <a:latin typeface="Kulim Park" pitchFamily="2" charset="0"/>
            </a:rPr>
            <a:pPr/>
            <a:t> £29,233 </a:t>
          </a:fld>
          <a:endParaRPr lang="en-GB" sz="2800" b="1" i="0" u="none" strike="noStrike">
            <a:solidFill>
              <a:sysClr val="windowText" lastClr="000000"/>
            </a:solidFill>
            <a:latin typeface="Kulim Park" pitchFamily="2" charset="0"/>
          </a:endParaRPr>
        </a:p>
      </xdr:txBody>
    </xdr:sp>
    <xdr:clientData/>
  </xdr:oneCellAnchor>
  <xdr:oneCellAnchor>
    <xdr:from>
      <xdr:col>5</xdr:col>
      <xdr:colOff>425823</xdr:colOff>
      <xdr:row>25</xdr:row>
      <xdr:rowOff>179293</xdr:rowOff>
    </xdr:from>
    <xdr:ext cx="997322" cy="638736"/>
    <xdr:sp macro="" textlink="'Pivot Tables'!F13">
      <xdr:nvSpPr>
        <xdr:cNvPr id="104" name="TextBox 103">
          <a:extLst>
            <a:ext uri="{FF2B5EF4-FFF2-40B4-BE49-F238E27FC236}">
              <a16:creationId xmlns:a16="http://schemas.microsoft.com/office/drawing/2014/main" id="{1001E50A-F3CF-1923-FA4C-958A5458860B}"/>
            </a:ext>
          </a:extLst>
        </xdr:cNvPr>
        <xdr:cNvSpPr txBox="1"/>
      </xdr:nvSpPr>
      <xdr:spPr>
        <a:xfrm>
          <a:off x="3451411" y="4941793"/>
          <a:ext cx="997322" cy="638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3C6066E3-1897-43D3-AC7E-3F34F446CD08}" type="TxLink">
            <a:rPr lang="en-US" sz="1100" b="0" i="0" u="none" strike="noStrike">
              <a:solidFill>
                <a:srgbClr val="000000"/>
              </a:solidFill>
              <a:latin typeface="Kulim Park" pitchFamily="2" charset="0"/>
            </a:rPr>
            <a:pPr/>
            <a:t> £13,110 </a:t>
          </a:fld>
          <a:endParaRPr lang="en-GB" sz="2800" b="1" i="0" u="none" strike="noStrike">
            <a:solidFill>
              <a:sysClr val="windowText" lastClr="000000"/>
            </a:solidFill>
            <a:latin typeface="Kulim Park" pitchFamily="2" charset="0"/>
          </a:endParaRPr>
        </a:p>
      </xdr:txBody>
    </xdr:sp>
    <xdr:clientData/>
  </xdr:oneCellAnchor>
  <xdr:oneCellAnchor>
    <xdr:from>
      <xdr:col>5</xdr:col>
      <xdr:colOff>425823</xdr:colOff>
      <xdr:row>28</xdr:row>
      <xdr:rowOff>84043</xdr:rowOff>
    </xdr:from>
    <xdr:ext cx="997322" cy="638736"/>
    <xdr:sp macro="" textlink="'Pivot Tables'!F14">
      <xdr:nvSpPr>
        <xdr:cNvPr id="105" name="TextBox 104">
          <a:extLst>
            <a:ext uri="{FF2B5EF4-FFF2-40B4-BE49-F238E27FC236}">
              <a16:creationId xmlns:a16="http://schemas.microsoft.com/office/drawing/2014/main" id="{A1D96B84-01F2-9E88-D018-6C4E1CE3B860}"/>
            </a:ext>
          </a:extLst>
        </xdr:cNvPr>
        <xdr:cNvSpPr txBox="1"/>
      </xdr:nvSpPr>
      <xdr:spPr>
        <a:xfrm>
          <a:off x="3451411" y="5418043"/>
          <a:ext cx="997322" cy="638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C4A6DD90-023B-4E0E-9B5E-790A70A4154A}" type="TxLink">
            <a:rPr lang="en-US" sz="1100" b="0" i="0" u="none" strike="noStrike">
              <a:solidFill>
                <a:srgbClr val="000000"/>
              </a:solidFill>
              <a:latin typeface="Kulim Park" pitchFamily="2" charset="0"/>
            </a:rPr>
            <a:pPr/>
            <a:t> £31,414 </a:t>
          </a:fld>
          <a:endParaRPr lang="en-GB" sz="2800" b="1" i="0" u="none" strike="noStrike">
            <a:solidFill>
              <a:sysClr val="windowText" lastClr="000000"/>
            </a:solidFill>
            <a:latin typeface="Kulim Park" pitchFamily="2" charset="0"/>
          </a:endParaRPr>
        </a:p>
      </xdr:txBody>
    </xdr:sp>
    <xdr:clientData/>
  </xdr:oneCellAnchor>
  <xdr:oneCellAnchor>
    <xdr:from>
      <xdr:col>5</xdr:col>
      <xdr:colOff>425823</xdr:colOff>
      <xdr:row>30</xdr:row>
      <xdr:rowOff>179293</xdr:rowOff>
    </xdr:from>
    <xdr:ext cx="997322" cy="638736"/>
    <xdr:sp macro="" textlink="'Pivot Tables'!F15">
      <xdr:nvSpPr>
        <xdr:cNvPr id="106" name="TextBox 105">
          <a:extLst>
            <a:ext uri="{FF2B5EF4-FFF2-40B4-BE49-F238E27FC236}">
              <a16:creationId xmlns:a16="http://schemas.microsoft.com/office/drawing/2014/main" id="{451084DF-915C-722D-5028-B69C8EC2F056}"/>
            </a:ext>
          </a:extLst>
        </xdr:cNvPr>
        <xdr:cNvSpPr txBox="1"/>
      </xdr:nvSpPr>
      <xdr:spPr>
        <a:xfrm>
          <a:off x="3451411" y="5894293"/>
          <a:ext cx="997322" cy="638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9C186108-EAD1-4592-AA5E-E477D6A9EA0E}" type="TxLink">
            <a:rPr lang="en-US" sz="1100" b="0" i="0" u="none" strike="noStrike">
              <a:solidFill>
                <a:srgbClr val="000000"/>
              </a:solidFill>
              <a:latin typeface="Kulim Park" pitchFamily="2" charset="0"/>
            </a:rPr>
            <a:pPr/>
            <a:t> £41,024 </a:t>
          </a:fld>
          <a:endParaRPr lang="en-GB" sz="2800" b="1" i="0" u="none" strike="noStrike">
            <a:solidFill>
              <a:sysClr val="windowText" lastClr="000000"/>
            </a:solidFill>
            <a:latin typeface="Kulim Park" pitchFamily="2" charset="0"/>
          </a:endParaRPr>
        </a:p>
      </xdr:txBody>
    </xdr:sp>
    <xdr:clientData/>
  </xdr:oneCellAnchor>
  <xdr:oneCellAnchor>
    <xdr:from>
      <xdr:col>5</xdr:col>
      <xdr:colOff>425823</xdr:colOff>
      <xdr:row>33</xdr:row>
      <xdr:rowOff>84043</xdr:rowOff>
    </xdr:from>
    <xdr:ext cx="997322" cy="638736"/>
    <xdr:sp macro="" textlink="'Pivot Tables'!F16">
      <xdr:nvSpPr>
        <xdr:cNvPr id="107" name="TextBox 106">
          <a:extLst>
            <a:ext uri="{FF2B5EF4-FFF2-40B4-BE49-F238E27FC236}">
              <a16:creationId xmlns:a16="http://schemas.microsoft.com/office/drawing/2014/main" id="{CB23FF4B-4CE5-75FC-5530-76DB846F952A}"/>
            </a:ext>
          </a:extLst>
        </xdr:cNvPr>
        <xdr:cNvSpPr txBox="1"/>
      </xdr:nvSpPr>
      <xdr:spPr>
        <a:xfrm>
          <a:off x="3451411" y="6370543"/>
          <a:ext cx="997322" cy="638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12D82827-D7BC-42F5-A789-ED111E5FD11E}" type="TxLink">
            <a:rPr lang="en-US" sz="1100" b="0" i="0" u="none" strike="noStrike">
              <a:solidFill>
                <a:srgbClr val="000000"/>
              </a:solidFill>
              <a:latin typeface="Kulim Park" pitchFamily="2" charset="0"/>
            </a:rPr>
            <a:pPr/>
            <a:t> £44,989 </a:t>
          </a:fld>
          <a:endParaRPr lang="en-GB" sz="2800" b="1" i="0" u="none" strike="noStrike">
            <a:solidFill>
              <a:sysClr val="windowText" lastClr="000000"/>
            </a:solidFill>
            <a:latin typeface="Kulim Park" pitchFamily="2" charset="0"/>
          </a:endParaRPr>
        </a:p>
      </xdr:txBody>
    </xdr:sp>
    <xdr:clientData/>
  </xdr:oneCellAnchor>
  <xdr:twoCellAnchor>
    <xdr:from>
      <xdr:col>3</xdr:col>
      <xdr:colOff>358585</xdr:colOff>
      <xdr:row>24</xdr:row>
      <xdr:rowOff>2</xdr:rowOff>
    </xdr:from>
    <xdr:to>
      <xdr:col>4</xdr:col>
      <xdr:colOff>145674</xdr:colOff>
      <xdr:row>26</xdr:row>
      <xdr:rowOff>11205</xdr:rowOff>
    </xdr:to>
    <xdr:sp macro="" textlink="">
      <xdr:nvSpPr>
        <xdr:cNvPr id="118" name="Oval 117">
          <a:extLst>
            <a:ext uri="{FF2B5EF4-FFF2-40B4-BE49-F238E27FC236}">
              <a16:creationId xmlns:a16="http://schemas.microsoft.com/office/drawing/2014/main" id="{1992A9A3-9178-63E5-7586-FE982CF47C12}"/>
            </a:ext>
          </a:extLst>
        </xdr:cNvPr>
        <xdr:cNvSpPr/>
      </xdr:nvSpPr>
      <xdr:spPr>
        <a:xfrm>
          <a:off x="2173938" y="4572002"/>
          <a:ext cx="392207" cy="392203"/>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358585</xdr:colOff>
      <xdr:row>26</xdr:row>
      <xdr:rowOff>100854</xdr:rowOff>
    </xdr:from>
    <xdr:to>
      <xdr:col>4</xdr:col>
      <xdr:colOff>145674</xdr:colOff>
      <xdr:row>28</xdr:row>
      <xdr:rowOff>112057</xdr:rowOff>
    </xdr:to>
    <xdr:sp macro="" textlink="">
      <xdr:nvSpPr>
        <xdr:cNvPr id="123" name="Oval 122">
          <a:extLst>
            <a:ext uri="{FF2B5EF4-FFF2-40B4-BE49-F238E27FC236}">
              <a16:creationId xmlns:a16="http://schemas.microsoft.com/office/drawing/2014/main" id="{6B6B10C9-41D2-912F-9E9D-B18BB3641061}"/>
            </a:ext>
          </a:extLst>
        </xdr:cNvPr>
        <xdr:cNvSpPr/>
      </xdr:nvSpPr>
      <xdr:spPr>
        <a:xfrm>
          <a:off x="2173938" y="5053854"/>
          <a:ext cx="392207" cy="392203"/>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457680</xdr:colOff>
      <xdr:row>24</xdr:row>
      <xdr:rowOff>94766</xdr:rowOff>
    </xdr:from>
    <xdr:to>
      <xdr:col>4</xdr:col>
      <xdr:colOff>49149</xdr:colOff>
      <xdr:row>25</xdr:row>
      <xdr:rowOff>100853</xdr:rowOff>
    </xdr:to>
    <xdr:pic>
      <xdr:nvPicPr>
        <xdr:cNvPr id="109" name="Picture 108">
          <a:extLst>
            <a:ext uri="{FF2B5EF4-FFF2-40B4-BE49-F238E27FC236}">
              <a16:creationId xmlns:a16="http://schemas.microsoft.com/office/drawing/2014/main" id="{ED65EB12-2053-8DAD-FBD7-861598087E4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73033" y="4666766"/>
          <a:ext cx="196587" cy="196587"/>
        </a:xfrm>
        <a:prstGeom prst="rect">
          <a:avLst/>
        </a:prstGeom>
      </xdr:spPr>
    </xdr:pic>
    <xdr:clientData/>
  </xdr:twoCellAnchor>
  <xdr:twoCellAnchor>
    <xdr:from>
      <xdr:col>3</xdr:col>
      <xdr:colOff>358586</xdr:colOff>
      <xdr:row>31</xdr:row>
      <xdr:rowOff>89648</xdr:rowOff>
    </xdr:from>
    <xdr:to>
      <xdr:col>4</xdr:col>
      <xdr:colOff>145675</xdr:colOff>
      <xdr:row>33</xdr:row>
      <xdr:rowOff>100851</xdr:rowOff>
    </xdr:to>
    <xdr:sp macro="" textlink="">
      <xdr:nvSpPr>
        <xdr:cNvPr id="124" name="Oval 123">
          <a:extLst>
            <a:ext uri="{FF2B5EF4-FFF2-40B4-BE49-F238E27FC236}">
              <a16:creationId xmlns:a16="http://schemas.microsoft.com/office/drawing/2014/main" id="{9ED0EA2D-B36F-7AFB-94A6-B98E24DBAD70}"/>
            </a:ext>
          </a:extLst>
        </xdr:cNvPr>
        <xdr:cNvSpPr/>
      </xdr:nvSpPr>
      <xdr:spPr>
        <a:xfrm>
          <a:off x="2173939" y="5995148"/>
          <a:ext cx="392207" cy="392203"/>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347381</xdr:colOff>
      <xdr:row>29</xdr:row>
      <xdr:rowOff>11206</xdr:rowOff>
    </xdr:from>
    <xdr:to>
      <xdr:col>4</xdr:col>
      <xdr:colOff>134470</xdr:colOff>
      <xdr:row>31</xdr:row>
      <xdr:rowOff>22409</xdr:rowOff>
    </xdr:to>
    <xdr:sp macro="" textlink="">
      <xdr:nvSpPr>
        <xdr:cNvPr id="125" name="Oval 124">
          <a:extLst>
            <a:ext uri="{FF2B5EF4-FFF2-40B4-BE49-F238E27FC236}">
              <a16:creationId xmlns:a16="http://schemas.microsoft.com/office/drawing/2014/main" id="{40BAEFF4-82CF-C3D2-D73D-AD66786DD280}"/>
            </a:ext>
          </a:extLst>
        </xdr:cNvPr>
        <xdr:cNvSpPr/>
      </xdr:nvSpPr>
      <xdr:spPr>
        <a:xfrm>
          <a:off x="2162734" y="5535706"/>
          <a:ext cx="392207" cy="392203"/>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347380</xdr:colOff>
      <xdr:row>34</xdr:row>
      <xdr:rowOff>1</xdr:rowOff>
    </xdr:from>
    <xdr:to>
      <xdr:col>4</xdr:col>
      <xdr:colOff>134469</xdr:colOff>
      <xdr:row>36</xdr:row>
      <xdr:rowOff>11204</xdr:rowOff>
    </xdr:to>
    <xdr:sp macro="" textlink="">
      <xdr:nvSpPr>
        <xdr:cNvPr id="126" name="Oval 125">
          <a:extLst>
            <a:ext uri="{FF2B5EF4-FFF2-40B4-BE49-F238E27FC236}">
              <a16:creationId xmlns:a16="http://schemas.microsoft.com/office/drawing/2014/main" id="{A127CAD6-0563-525E-2FBD-3136CF78ACA0}"/>
            </a:ext>
          </a:extLst>
        </xdr:cNvPr>
        <xdr:cNvSpPr/>
      </xdr:nvSpPr>
      <xdr:spPr>
        <a:xfrm>
          <a:off x="2162733" y="6477001"/>
          <a:ext cx="392207" cy="392203"/>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446475</xdr:colOff>
      <xdr:row>27</xdr:row>
      <xdr:rowOff>4714</xdr:rowOff>
    </xdr:from>
    <xdr:to>
      <xdr:col>4</xdr:col>
      <xdr:colOff>60761</xdr:colOff>
      <xdr:row>28</xdr:row>
      <xdr:rowOff>33618</xdr:rowOff>
    </xdr:to>
    <xdr:pic>
      <xdr:nvPicPr>
        <xdr:cNvPr id="117" name="Picture 116">
          <a:extLst>
            <a:ext uri="{FF2B5EF4-FFF2-40B4-BE49-F238E27FC236}">
              <a16:creationId xmlns:a16="http://schemas.microsoft.com/office/drawing/2014/main" id="{C9E1A521-E40D-BB65-0239-29AE51DDDB6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61828" y="5148214"/>
          <a:ext cx="219404" cy="219404"/>
        </a:xfrm>
        <a:prstGeom prst="rect">
          <a:avLst/>
        </a:prstGeom>
      </xdr:spPr>
    </xdr:pic>
    <xdr:clientData/>
  </xdr:twoCellAnchor>
  <xdr:twoCellAnchor editAs="oneCell">
    <xdr:from>
      <xdr:col>3</xdr:col>
      <xdr:colOff>446474</xdr:colOff>
      <xdr:row>29</xdr:row>
      <xdr:rowOff>100834</xdr:rowOff>
    </xdr:from>
    <xdr:to>
      <xdr:col>4</xdr:col>
      <xdr:colOff>43081</xdr:colOff>
      <xdr:row>30</xdr:row>
      <xdr:rowOff>112059</xdr:rowOff>
    </xdr:to>
    <xdr:pic>
      <xdr:nvPicPr>
        <xdr:cNvPr id="115" name="Picture 114">
          <a:extLst>
            <a:ext uri="{FF2B5EF4-FFF2-40B4-BE49-F238E27FC236}">
              <a16:creationId xmlns:a16="http://schemas.microsoft.com/office/drawing/2014/main" id="{B89CB7DA-DAAD-B95A-39BB-9862D04849F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61827" y="5625334"/>
          <a:ext cx="201725" cy="201725"/>
        </a:xfrm>
        <a:prstGeom prst="rect">
          <a:avLst/>
        </a:prstGeom>
      </xdr:spPr>
    </xdr:pic>
    <xdr:clientData/>
  </xdr:twoCellAnchor>
  <xdr:twoCellAnchor editAs="oneCell">
    <xdr:from>
      <xdr:col>3</xdr:col>
      <xdr:colOff>446474</xdr:colOff>
      <xdr:row>32</xdr:row>
      <xdr:rowOff>3000</xdr:rowOff>
    </xdr:from>
    <xdr:to>
      <xdr:col>4</xdr:col>
      <xdr:colOff>40062</xdr:colOff>
      <xdr:row>33</xdr:row>
      <xdr:rowOff>11206</xdr:rowOff>
    </xdr:to>
    <xdr:pic>
      <xdr:nvPicPr>
        <xdr:cNvPr id="113" name="Picture 112">
          <a:extLst>
            <a:ext uri="{FF2B5EF4-FFF2-40B4-BE49-F238E27FC236}">
              <a16:creationId xmlns:a16="http://schemas.microsoft.com/office/drawing/2014/main" id="{55EB2058-87C6-E9DF-26E7-134F769E48A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261827" y="6099000"/>
          <a:ext cx="198706" cy="198706"/>
        </a:xfrm>
        <a:prstGeom prst="rect">
          <a:avLst/>
        </a:prstGeom>
      </xdr:spPr>
    </xdr:pic>
    <xdr:clientData/>
  </xdr:twoCellAnchor>
  <xdr:twoCellAnchor editAs="oneCell">
    <xdr:from>
      <xdr:col>3</xdr:col>
      <xdr:colOff>446474</xdr:colOff>
      <xdr:row>34</xdr:row>
      <xdr:rowOff>110295</xdr:rowOff>
    </xdr:from>
    <xdr:to>
      <xdr:col>4</xdr:col>
      <xdr:colOff>33620</xdr:colOff>
      <xdr:row>35</xdr:row>
      <xdr:rowOff>112059</xdr:rowOff>
    </xdr:to>
    <xdr:pic>
      <xdr:nvPicPr>
        <xdr:cNvPr id="111" name="Picture 110">
          <a:extLst>
            <a:ext uri="{FF2B5EF4-FFF2-40B4-BE49-F238E27FC236}">
              <a16:creationId xmlns:a16="http://schemas.microsoft.com/office/drawing/2014/main" id="{DD2B64C6-AC39-CB00-0D08-0BDF6B7BC0A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61827" y="6587295"/>
          <a:ext cx="192264" cy="192264"/>
        </a:xfrm>
        <a:prstGeom prst="rect">
          <a:avLst/>
        </a:prstGeom>
      </xdr:spPr>
    </xdr:pic>
    <xdr:clientData/>
  </xdr:twoCellAnchor>
  <xdr:twoCellAnchor>
    <xdr:from>
      <xdr:col>7</xdr:col>
      <xdr:colOff>437026</xdr:colOff>
      <xdr:row>15</xdr:row>
      <xdr:rowOff>134475</xdr:rowOff>
    </xdr:from>
    <xdr:to>
      <xdr:col>13</xdr:col>
      <xdr:colOff>515471</xdr:colOff>
      <xdr:row>23</xdr:row>
      <xdr:rowOff>100855</xdr:rowOff>
    </xdr:to>
    <xdr:graphicFrame macro="">
      <xdr:nvGraphicFramePr>
        <xdr:cNvPr id="2" name="Chart 1">
          <a:extLst>
            <a:ext uri="{FF2B5EF4-FFF2-40B4-BE49-F238E27FC236}">
              <a16:creationId xmlns:a16="http://schemas.microsoft.com/office/drawing/2014/main" id="{AF2E40A5-7E0C-43BE-B026-B233E6E97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7</xdr:col>
      <xdr:colOff>324969</xdr:colOff>
      <xdr:row>13</xdr:row>
      <xdr:rowOff>123264</xdr:rowOff>
    </xdr:from>
    <xdr:ext cx="1871383" cy="515470"/>
    <xdr:sp macro="" textlink="">
      <xdr:nvSpPr>
        <xdr:cNvPr id="3" name="TextBox 2">
          <a:extLst>
            <a:ext uri="{FF2B5EF4-FFF2-40B4-BE49-F238E27FC236}">
              <a16:creationId xmlns:a16="http://schemas.microsoft.com/office/drawing/2014/main" id="{58D3D948-0F8B-F851-7337-8317061D7457}"/>
            </a:ext>
          </a:extLst>
        </xdr:cNvPr>
        <xdr:cNvSpPr txBox="1"/>
      </xdr:nvSpPr>
      <xdr:spPr>
        <a:xfrm>
          <a:off x="4560793" y="2599764"/>
          <a:ext cx="1871383" cy="515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1100" b="0" i="0" u="none" strike="noStrike">
              <a:solidFill>
                <a:sysClr val="windowText" lastClr="000000"/>
              </a:solidFill>
              <a:latin typeface="KuLIM PARK" pitchFamily="2" charset="0"/>
            </a:rPr>
            <a:t>Sales</a:t>
          </a:r>
          <a:r>
            <a:rPr lang="en-GB" sz="1100" b="0" i="0" u="none" strike="noStrike" baseline="0">
              <a:solidFill>
                <a:sysClr val="windowText" lastClr="000000"/>
              </a:solidFill>
              <a:latin typeface="KuLIM PARK" pitchFamily="2" charset="0"/>
            </a:rPr>
            <a:t> By </a:t>
          </a:r>
        </a:p>
        <a:p>
          <a:r>
            <a:rPr lang="en-GB" sz="1100" b="0" i="0" u="none" strike="noStrike" baseline="0">
              <a:solidFill>
                <a:sysClr val="windowText" lastClr="000000"/>
              </a:solidFill>
              <a:latin typeface="KuLIM PARK" pitchFamily="2" charset="0"/>
            </a:rPr>
            <a:t>Location</a:t>
          </a:r>
          <a:endParaRPr lang="en-GB" sz="1100" b="0" i="0" u="none" strike="noStrike">
            <a:solidFill>
              <a:sysClr val="windowText" lastClr="000000"/>
            </a:solidFill>
            <a:latin typeface="KuLIM PARK" pitchFamily="2" charset="0"/>
          </a:endParaRPr>
        </a:p>
      </xdr:txBody>
    </xdr:sp>
    <xdr:clientData/>
  </xdr:oneCellAnchor>
  <xdr:oneCellAnchor>
    <xdr:from>
      <xdr:col>14</xdr:col>
      <xdr:colOff>481859</xdr:colOff>
      <xdr:row>13</xdr:row>
      <xdr:rowOff>112059</xdr:rowOff>
    </xdr:from>
    <xdr:ext cx="2028265" cy="515470"/>
    <xdr:sp macro="" textlink="">
      <xdr:nvSpPr>
        <xdr:cNvPr id="4" name="TextBox 3">
          <a:extLst>
            <a:ext uri="{FF2B5EF4-FFF2-40B4-BE49-F238E27FC236}">
              <a16:creationId xmlns:a16="http://schemas.microsoft.com/office/drawing/2014/main" id="{7AFADAD2-E175-A52C-1C75-08CF3412CE0D}"/>
            </a:ext>
          </a:extLst>
        </xdr:cNvPr>
        <xdr:cNvSpPr txBox="1"/>
      </xdr:nvSpPr>
      <xdr:spPr>
        <a:xfrm>
          <a:off x="8953506" y="2588559"/>
          <a:ext cx="2028265" cy="515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1100" b="1" i="0" u="none" strike="noStrike">
              <a:solidFill>
                <a:sysClr val="windowText" lastClr="000000"/>
              </a:solidFill>
              <a:latin typeface="KuLIM PARK" pitchFamily="2" charset="0"/>
            </a:rPr>
            <a:t>Manager</a:t>
          </a:r>
          <a:r>
            <a:rPr lang="en-GB" sz="1100" b="1" i="0" u="none" strike="noStrike" baseline="0">
              <a:solidFill>
                <a:sysClr val="windowText" lastClr="000000"/>
              </a:solidFill>
              <a:latin typeface="KuLIM PARK" pitchFamily="2" charset="0"/>
            </a:rPr>
            <a:t> Ranking </a:t>
          </a:r>
        </a:p>
        <a:p>
          <a:r>
            <a:rPr lang="en-GB" sz="1100" b="1" i="0" u="none" strike="noStrike" baseline="0">
              <a:solidFill>
                <a:sysClr val="windowText" lastClr="000000"/>
              </a:solidFill>
              <a:latin typeface="KuLIM PARK" pitchFamily="2" charset="0"/>
            </a:rPr>
            <a:t>By Location</a:t>
          </a:r>
          <a:endParaRPr lang="en-GB" sz="1100" b="1" i="0" u="none" strike="noStrike">
            <a:solidFill>
              <a:sysClr val="windowText" lastClr="000000"/>
            </a:solidFill>
            <a:latin typeface="KuLIM PARK" pitchFamily="2" charset="0"/>
          </a:endParaRPr>
        </a:p>
      </xdr:txBody>
    </xdr:sp>
    <xdr:clientData/>
  </xdr:oneCellAnchor>
  <xdr:oneCellAnchor>
    <xdr:from>
      <xdr:col>15</xdr:col>
      <xdr:colOff>246540</xdr:colOff>
      <xdr:row>16</xdr:row>
      <xdr:rowOff>16810</xdr:rowOff>
    </xdr:from>
    <xdr:ext cx="997322" cy="319367"/>
    <xdr:sp macro="" textlink="'Pivot Tables'!K12">
      <xdr:nvSpPr>
        <xdr:cNvPr id="5" name="TextBox 4">
          <a:extLst>
            <a:ext uri="{FF2B5EF4-FFF2-40B4-BE49-F238E27FC236}">
              <a16:creationId xmlns:a16="http://schemas.microsoft.com/office/drawing/2014/main" id="{8A1B06E6-B6A5-AC5A-CA3C-2871C3380F3E}"/>
            </a:ext>
          </a:extLst>
        </xdr:cNvPr>
        <xdr:cNvSpPr txBox="1"/>
      </xdr:nvSpPr>
      <xdr:spPr>
        <a:xfrm>
          <a:off x="9323305" y="3064810"/>
          <a:ext cx="997322" cy="31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CFF7CEB7-EBDB-4DBC-BF8B-8A8F1B4E7E42}" type="TxLink">
            <a:rPr lang="en-US" sz="1100" b="0" i="0" u="none" strike="noStrike">
              <a:solidFill>
                <a:srgbClr val="000000"/>
              </a:solidFill>
              <a:latin typeface="Aptos Narrow"/>
            </a:rPr>
            <a:pPr/>
            <a:t>Emily Brown</a:t>
          </a:fld>
          <a:endParaRPr lang="en-GB" sz="2800" b="0" i="0" u="none" strike="noStrike">
            <a:solidFill>
              <a:sysClr val="windowText" lastClr="000000"/>
            </a:solidFill>
            <a:latin typeface="Kulim Park" pitchFamily="2" charset="0"/>
          </a:endParaRPr>
        </a:p>
      </xdr:txBody>
    </xdr:sp>
    <xdr:clientData/>
  </xdr:oneCellAnchor>
  <xdr:oneCellAnchor>
    <xdr:from>
      <xdr:col>15</xdr:col>
      <xdr:colOff>246540</xdr:colOff>
      <xdr:row>17</xdr:row>
      <xdr:rowOff>94627</xdr:rowOff>
    </xdr:from>
    <xdr:ext cx="997322" cy="435161"/>
    <xdr:sp macro="" textlink="'Pivot Tables'!K13">
      <xdr:nvSpPr>
        <xdr:cNvPr id="8" name="TextBox 7">
          <a:extLst>
            <a:ext uri="{FF2B5EF4-FFF2-40B4-BE49-F238E27FC236}">
              <a16:creationId xmlns:a16="http://schemas.microsoft.com/office/drawing/2014/main" id="{09616C2A-707D-6D1A-3CAE-D8D0C153B95A}"/>
            </a:ext>
          </a:extLst>
        </xdr:cNvPr>
        <xdr:cNvSpPr txBox="1"/>
      </xdr:nvSpPr>
      <xdr:spPr>
        <a:xfrm>
          <a:off x="9323305" y="3333127"/>
          <a:ext cx="997322" cy="4351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56122C3F-3792-48B0-9A68-4B9FADEB107D}" type="TxLink">
            <a:rPr lang="en-US" sz="1100" b="0" i="0" u="none" strike="noStrike">
              <a:solidFill>
                <a:srgbClr val="000000"/>
              </a:solidFill>
              <a:latin typeface="Aptos Narrow"/>
            </a:rPr>
            <a:pPr/>
            <a:t>James Green</a:t>
          </a:fld>
          <a:endParaRPr lang="en-GB" sz="2800" b="0" i="0" u="none" strike="noStrike">
            <a:solidFill>
              <a:sysClr val="windowText" lastClr="000000"/>
            </a:solidFill>
            <a:latin typeface="Kulim Park" pitchFamily="2" charset="0"/>
          </a:endParaRPr>
        </a:p>
      </xdr:txBody>
    </xdr:sp>
    <xdr:clientData/>
  </xdr:oneCellAnchor>
  <xdr:oneCellAnchor>
    <xdr:from>
      <xdr:col>15</xdr:col>
      <xdr:colOff>257746</xdr:colOff>
      <xdr:row>19</xdr:row>
      <xdr:rowOff>75326</xdr:rowOff>
    </xdr:from>
    <xdr:ext cx="997322" cy="457576"/>
    <xdr:sp macro="" textlink="'Pivot Tables'!K14">
      <xdr:nvSpPr>
        <xdr:cNvPr id="9" name="TextBox 8">
          <a:extLst>
            <a:ext uri="{FF2B5EF4-FFF2-40B4-BE49-F238E27FC236}">
              <a16:creationId xmlns:a16="http://schemas.microsoft.com/office/drawing/2014/main" id="{35E152A9-EEAD-4D41-3417-019A9E390EFB}"/>
            </a:ext>
          </a:extLst>
        </xdr:cNvPr>
        <xdr:cNvSpPr txBox="1"/>
      </xdr:nvSpPr>
      <xdr:spPr>
        <a:xfrm>
          <a:off x="9334511" y="3694826"/>
          <a:ext cx="997322" cy="4575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CA0393AB-9BA7-4E91-B88F-44BA302FD50D}" type="TxLink">
            <a:rPr lang="en-US" sz="1100" b="0" i="0" u="none" strike="noStrike">
              <a:solidFill>
                <a:srgbClr val="000000"/>
              </a:solidFill>
              <a:latin typeface="Aptos Narrow"/>
            </a:rPr>
            <a:pPr/>
            <a:t>Harry Wright</a:t>
          </a:fld>
          <a:endParaRPr lang="en-GB" sz="2800" b="0" i="0" u="none" strike="noStrike">
            <a:solidFill>
              <a:sysClr val="windowText" lastClr="000000"/>
            </a:solidFill>
            <a:latin typeface="Kulim Park" pitchFamily="2" charset="0"/>
          </a:endParaRPr>
        </a:p>
      </xdr:txBody>
    </xdr:sp>
    <xdr:clientData/>
  </xdr:oneCellAnchor>
  <xdr:oneCellAnchor>
    <xdr:from>
      <xdr:col>15</xdr:col>
      <xdr:colOff>268952</xdr:colOff>
      <xdr:row>21</xdr:row>
      <xdr:rowOff>44822</xdr:rowOff>
    </xdr:from>
    <xdr:ext cx="997322" cy="409014"/>
    <xdr:sp macro="" textlink="'Pivot Tables'!K15">
      <xdr:nvSpPr>
        <xdr:cNvPr id="10" name="TextBox 9">
          <a:extLst>
            <a:ext uri="{FF2B5EF4-FFF2-40B4-BE49-F238E27FC236}">
              <a16:creationId xmlns:a16="http://schemas.microsoft.com/office/drawing/2014/main" id="{870575C7-165C-F5C6-554D-239A6E21FC0A}"/>
            </a:ext>
          </a:extLst>
        </xdr:cNvPr>
        <xdr:cNvSpPr txBox="1"/>
      </xdr:nvSpPr>
      <xdr:spPr>
        <a:xfrm>
          <a:off x="9345717" y="4045322"/>
          <a:ext cx="997322" cy="4090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8E690CAA-23F8-4EBA-A457-727E1A3FFCB8}" type="TxLink">
            <a:rPr lang="en-US" sz="1100" b="0" i="0" u="none" strike="noStrike">
              <a:solidFill>
                <a:srgbClr val="000000"/>
              </a:solidFill>
              <a:latin typeface="Aptos Narrow"/>
            </a:rPr>
            <a:pPr/>
            <a:t>Sophia Hall</a:t>
          </a:fld>
          <a:endParaRPr lang="en-GB" sz="2800" b="0" i="0" u="none" strike="noStrike">
            <a:solidFill>
              <a:sysClr val="windowText" lastClr="000000"/>
            </a:solidFill>
            <a:latin typeface="Kulim Park" pitchFamily="2" charset="0"/>
          </a:endParaRPr>
        </a:p>
      </xdr:txBody>
    </xdr:sp>
    <xdr:clientData/>
  </xdr:oneCellAnchor>
  <xdr:oneCellAnchor>
    <xdr:from>
      <xdr:col>16</xdr:col>
      <xdr:colOff>526688</xdr:colOff>
      <xdr:row>16</xdr:row>
      <xdr:rowOff>30098</xdr:rowOff>
    </xdr:from>
    <xdr:ext cx="1004015" cy="276740"/>
    <xdr:sp macro="" textlink="'Pivot Tables'!L12">
      <xdr:nvSpPr>
        <xdr:cNvPr id="11" name="TextBox 10">
          <a:extLst>
            <a:ext uri="{FF2B5EF4-FFF2-40B4-BE49-F238E27FC236}">
              <a16:creationId xmlns:a16="http://schemas.microsoft.com/office/drawing/2014/main" id="{91FC402F-249C-AF1C-D927-2DFCCC003CDA}"/>
            </a:ext>
          </a:extLst>
        </xdr:cNvPr>
        <xdr:cNvSpPr txBox="1"/>
      </xdr:nvSpPr>
      <xdr:spPr>
        <a:xfrm>
          <a:off x="10208570" y="3078098"/>
          <a:ext cx="1004015" cy="27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A0F9E9F5-B53E-4E19-BE5F-0D67F387A969}" type="TxLink">
            <a:rPr lang="en-US" sz="1100" b="0" i="0" u="none" strike="noStrike">
              <a:solidFill>
                <a:srgbClr val="000000"/>
              </a:solidFill>
              <a:latin typeface="Kulim Park" pitchFamily="2" charset="0"/>
            </a:rPr>
            <a:pPr/>
            <a:t> £42,047 </a:t>
          </a:fld>
          <a:endParaRPr lang="en-GB" sz="2800" b="0" i="0" u="none" strike="noStrike">
            <a:solidFill>
              <a:sysClr val="windowText" lastClr="000000"/>
            </a:solidFill>
            <a:latin typeface="Kulim Park" pitchFamily="2" charset="0"/>
          </a:endParaRPr>
        </a:p>
      </xdr:txBody>
    </xdr:sp>
    <xdr:clientData/>
  </xdr:oneCellAnchor>
  <xdr:oneCellAnchor>
    <xdr:from>
      <xdr:col>16</xdr:col>
      <xdr:colOff>549101</xdr:colOff>
      <xdr:row>18</xdr:row>
      <xdr:rowOff>14941</xdr:rowOff>
    </xdr:from>
    <xdr:ext cx="997322" cy="246530"/>
    <xdr:sp macro="" textlink="'Pivot Tables'!L13">
      <xdr:nvSpPr>
        <xdr:cNvPr id="12" name="TextBox 11">
          <a:extLst>
            <a:ext uri="{FF2B5EF4-FFF2-40B4-BE49-F238E27FC236}">
              <a16:creationId xmlns:a16="http://schemas.microsoft.com/office/drawing/2014/main" id="{46A47912-13BD-1316-E41D-5ABF6DB9D004}"/>
            </a:ext>
          </a:extLst>
        </xdr:cNvPr>
        <xdr:cNvSpPr txBox="1"/>
      </xdr:nvSpPr>
      <xdr:spPr>
        <a:xfrm>
          <a:off x="10230983" y="3443941"/>
          <a:ext cx="997322" cy="24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892BA582-538B-40AC-9CD6-53E449D09512}" type="TxLink">
            <a:rPr lang="en-US" sz="1100" b="0" i="0" u="none" strike="noStrike">
              <a:solidFill>
                <a:srgbClr val="000000"/>
              </a:solidFill>
              <a:latin typeface="Kulim Park" pitchFamily="2" charset="0"/>
            </a:rPr>
            <a:pPr/>
            <a:t> £41,251 </a:t>
          </a:fld>
          <a:endParaRPr lang="en-GB" sz="2800" b="0" i="0" u="none" strike="noStrike">
            <a:solidFill>
              <a:sysClr val="windowText" lastClr="000000"/>
            </a:solidFill>
            <a:latin typeface="Kulim Park" pitchFamily="2" charset="0"/>
          </a:endParaRPr>
        </a:p>
      </xdr:txBody>
    </xdr:sp>
    <xdr:clientData/>
  </xdr:oneCellAnchor>
  <xdr:oneCellAnchor>
    <xdr:from>
      <xdr:col>16</xdr:col>
      <xdr:colOff>549101</xdr:colOff>
      <xdr:row>19</xdr:row>
      <xdr:rowOff>160617</xdr:rowOff>
    </xdr:from>
    <xdr:ext cx="997322" cy="276412"/>
    <xdr:sp macro="" textlink="'Pivot Tables'!L14">
      <xdr:nvSpPr>
        <xdr:cNvPr id="13" name="TextBox 12">
          <a:extLst>
            <a:ext uri="{FF2B5EF4-FFF2-40B4-BE49-F238E27FC236}">
              <a16:creationId xmlns:a16="http://schemas.microsoft.com/office/drawing/2014/main" id="{561AC284-4C96-049B-5BF2-9B055012FB51}"/>
            </a:ext>
          </a:extLst>
        </xdr:cNvPr>
        <xdr:cNvSpPr txBox="1"/>
      </xdr:nvSpPr>
      <xdr:spPr>
        <a:xfrm>
          <a:off x="10230983" y="3780117"/>
          <a:ext cx="997322" cy="276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6C3ADEC3-4416-460E-B77C-CA2081BB9DDA}" type="TxLink">
            <a:rPr lang="en-US" sz="1100" b="0" i="0" u="none" strike="noStrike">
              <a:solidFill>
                <a:srgbClr val="000000"/>
              </a:solidFill>
              <a:latin typeface="Kulim Park" pitchFamily="2" charset="0"/>
            </a:rPr>
            <a:pPr/>
            <a:t> £39,474 </a:t>
          </a:fld>
          <a:endParaRPr lang="en-GB" sz="2800" b="0" i="0" u="none" strike="noStrike">
            <a:solidFill>
              <a:sysClr val="windowText" lastClr="000000"/>
            </a:solidFill>
            <a:latin typeface="Kulim Park" pitchFamily="2" charset="0"/>
          </a:endParaRPr>
        </a:p>
      </xdr:txBody>
    </xdr:sp>
    <xdr:clientData/>
  </xdr:oneCellAnchor>
  <xdr:oneCellAnchor>
    <xdr:from>
      <xdr:col>16</xdr:col>
      <xdr:colOff>549101</xdr:colOff>
      <xdr:row>21</xdr:row>
      <xdr:rowOff>145676</xdr:rowOff>
    </xdr:from>
    <xdr:ext cx="997322" cy="246530"/>
    <xdr:sp macro="" textlink="'Pivot Tables'!L15">
      <xdr:nvSpPr>
        <xdr:cNvPr id="14" name="TextBox 13">
          <a:extLst>
            <a:ext uri="{FF2B5EF4-FFF2-40B4-BE49-F238E27FC236}">
              <a16:creationId xmlns:a16="http://schemas.microsoft.com/office/drawing/2014/main" id="{D6148BBF-D96D-4F11-BBD4-73BD9CD790AA}"/>
            </a:ext>
          </a:extLst>
        </xdr:cNvPr>
        <xdr:cNvSpPr txBox="1"/>
      </xdr:nvSpPr>
      <xdr:spPr>
        <a:xfrm>
          <a:off x="10230983" y="4146176"/>
          <a:ext cx="997322" cy="24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1ED71CB0-6730-45FB-9A9E-75C596A014E7}" type="TxLink">
            <a:rPr lang="en-US" sz="1100" b="0" i="0" u="none" strike="noStrike">
              <a:solidFill>
                <a:srgbClr val="000000"/>
              </a:solidFill>
              <a:latin typeface="Kulim Park" pitchFamily="2" charset="0"/>
            </a:rPr>
            <a:pPr/>
            <a:t> £36,999 </a:t>
          </a:fld>
          <a:endParaRPr lang="en-GB" sz="2800" b="0" i="0" u="none" strike="noStrike">
            <a:solidFill>
              <a:sysClr val="windowText" lastClr="000000"/>
            </a:solidFill>
            <a:latin typeface="Kulim Park" pitchFamily="2" charset="0"/>
          </a:endParaRPr>
        </a:p>
      </xdr:txBody>
    </xdr:sp>
    <xdr:clientData/>
  </xdr:oneCellAnchor>
  <xdr:twoCellAnchor>
    <xdr:from>
      <xdr:col>15</xdr:col>
      <xdr:colOff>10</xdr:colOff>
      <xdr:row>21</xdr:row>
      <xdr:rowOff>156882</xdr:rowOff>
    </xdr:from>
    <xdr:to>
      <xdr:col>15</xdr:col>
      <xdr:colOff>179304</xdr:colOff>
      <xdr:row>22</xdr:row>
      <xdr:rowOff>145676</xdr:rowOff>
    </xdr:to>
    <xdr:sp macro="" textlink="">
      <xdr:nvSpPr>
        <xdr:cNvPr id="23" name="Oval 22">
          <a:extLst>
            <a:ext uri="{FF2B5EF4-FFF2-40B4-BE49-F238E27FC236}">
              <a16:creationId xmlns:a16="http://schemas.microsoft.com/office/drawing/2014/main" id="{99E245F7-EB78-1B99-9BEA-57EF3ECB465A}"/>
            </a:ext>
          </a:extLst>
        </xdr:cNvPr>
        <xdr:cNvSpPr/>
      </xdr:nvSpPr>
      <xdr:spPr>
        <a:xfrm>
          <a:off x="9076775" y="4157382"/>
          <a:ext cx="179294" cy="179294"/>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4</a:t>
          </a:r>
        </a:p>
      </xdr:txBody>
    </xdr:sp>
    <xdr:clientData/>
  </xdr:twoCellAnchor>
  <xdr:twoCellAnchor>
    <xdr:from>
      <xdr:col>15</xdr:col>
      <xdr:colOff>10</xdr:colOff>
      <xdr:row>16</xdr:row>
      <xdr:rowOff>89648</xdr:rowOff>
    </xdr:from>
    <xdr:to>
      <xdr:col>15</xdr:col>
      <xdr:colOff>179304</xdr:colOff>
      <xdr:row>17</xdr:row>
      <xdr:rowOff>78442</xdr:rowOff>
    </xdr:to>
    <xdr:sp macro="" textlink="">
      <xdr:nvSpPr>
        <xdr:cNvPr id="24" name="Oval 23">
          <a:extLst>
            <a:ext uri="{FF2B5EF4-FFF2-40B4-BE49-F238E27FC236}">
              <a16:creationId xmlns:a16="http://schemas.microsoft.com/office/drawing/2014/main" id="{961BD28F-FB69-D732-06AB-A6EDF124D5B3}"/>
            </a:ext>
          </a:extLst>
        </xdr:cNvPr>
        <xdr:cNvSpPr/>
      </xdr:nvSpPr>
      <xdr:spPr>
        <a:xfrm>
          <a:off x="9076775" y="3137648"/>
          <a:ext cx="179294" cy="179294"/>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1</a:t>
          </a:r>
        </a:p>
      </xdr:txBody>
    </xdr:sp>
    <xdr:clientData/>
  </xdr:twoCellAnchor>
  <xdr:twoCellAnchor>
    <xdr:from>
      <xdr:col>15</xdr:col>
      <xdr:colOff>10</xdr:colOff>
      <xdr:row>18</xdr:row>
      <xdr:rowOff>48559</xdr:rowOff>
    </xdr:from>
    <xdr:to>
      <xdr:col>15</xdr:col>
      <xdr:colOff>179304</xdr:colOff>
      <xdr:row>19</xdr:row>
      <xdr:rowOff>37353</xdr:rowOff>
    </xdr:to>
    <xdr:sp macro="" textlink="">
      <xdr:nvSpPr>
        <xdr:cNvPr id="25" name="Oval 24">
          <a:extLst>
            <a:ext uri="{FF2B5EF4-FFF2-40B4-BE49-F238E27FC236}">
              <a16:creationId xmlns:a16="http://schemas.microsoft.com/office/drawing/2014/main" id="{E681735D-A5D5-5431-A0A5-7D3B3A82BBC2}"/>
            </a:ext>
          </a:extLst>
        </xdr:cNvPr>
        <xdr:cNvSpPr/>
      </xdr:nvSpPr>
      <xdr:spPr>
        <a:xfrm>
          <a:off x="9076775" y="3477559"/>
          <a:ext cx="179294" cy="179294"/>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2</a:t>
          </a:r>
        </a:p>
      </xdr:txBody>
    </xdr:sp>
    <xdr:clientData/>
  </xdr:twoCellAnchor>
  <xdr:twoCellAnchor>
    <xdr:from>
      <xdr:col>15</xdr:col>
      <xdr:colOff>10</xdr:colOff>
      <xdr:row>20</xdr:row>
      <xdr:rowOff>7470</xdr:rowOff>
    </xdr:from>
    <xdr:to>
      <xdr:col>15</xdr:col>
      <xdr:colOff>179304</xdr:colOff>
      <xdr:row>20</xdr:row>
      <xdr:rowOff>186764</xdr:rowOff>
    </xdr:to>
    <xdr:sp macro="" textlink="">
      <xdr:nvSpPr>
        <xdr:cNvPr id="31" name="Oval 30">
          <a:extLst>
            <a:ext uri="{FF2B5EF4-FFF2-40B4-BE49-F238E27FC236}">
              <a16:creationId xmlns:a16="http://schemas.microsoft.com/office/drawing/2014/main" id="{83F44CDC-F392-5F40-07E1-2E2336D39F67}"/>
            </a:ext>
          </a:extLst>
        </xdr:cNvPr>
        <xdr:cNvSpPr/>
      </xdr:nvSpPr>
      <xdr:spPr>
        <a:xfrm>
          <a:off x="9076775" y="3817470"/>
          <a:ext cx="179294" cy="179294"/>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3</a:t>
          </a:r>
        </a:p>
      </xdr:txBody>
    </xdr:sp>
    <xdr:clientData/>
  </xdr:twoCellAnchor>
  <xdr:oneCellAnchor>
    <xdr:from>
      <xdr:col>7</xdr:col>
      <xdr:colOff>336176</xdr:colOff>
      <xdr:row>24</xdr:row>
      <xdr:rowOff>134468</xdr:rowOff>
    </xdr:from>
    <xdr:ext cx="2399492" cy="515470"/>
    <xdr:sp macro="" textlink="">
      <xdr:nvSpPr>
        <xdr:cNvPr id="32" name="TextBox 31">
          <a:extLst>
            <a:ext uri="{FF2B5EF4-FFF2-40B4-BE49-F238E27FC236}">
              <a16:creationId xmlns:a16="http://schemas.microsoft.com/office/drawing/2014/main" id="{2F034DC3-8C0E-29B0-B853-D24FBBC7D46F}"/>
            </a:ext>
          </a:extLst>
        </xdr:cNvPr>
        <xdr:cNvSpPr txBox="1"/>
      </xdr:nvSpPr>
      <xdr:spPr>
        <a:xfrm>
          <a:off x="4600275" y="4653305"/>
          <a:ext cx="2399492" cy="515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1000" b="1" i="0" u="none" strike="noStrike" baseline="0">
              <a:solidFill>
                <a:schemeClr val="bg1"/>
              </a:solidFill>
              <a:latin typeface="KuLIM PARK" pitchFamily="2" charset="0"/>
            </a:rPr>
            <a:t>Total Sales By Months</a:t>
          </a:r>
          <a:endParaRPr lang="en-GB" sz="1000" b="1" i="0" u="none" strike="noStrike" baseline="0">
            <a:solidFill>
              <a:srgbClr val="E64A3E"/>
            </a:solidFill>
            <a:latin typeface="KuLIM PARK" pitchFamily="2" charset="0"/>
          </a:endParaRPr>
        </a:p>
        <a:p>
          <a:r>
            <a:rPr lang="en-GB" sz="900" b="1" i="0" u="none" strike="noStrike" baseline="0">
              <a:solidFill>
                <a:srgbClr val="E64A3E"/>
              </a:solidFill>
              <a:latin typeface="KuLIM PARK" pitchFamily="2" charset="0"/>
            </a:rPr>
            <a:t>Highest sales was recorded in September</a:t>
          </a:r>
          <a:endParaRPr lang="en-GB" sz="900" b="1" i="0" u="none" strike="noStrike" baseline="0">
            <a:solidFill>
              <a:schemeClr val="bg1"/>
            </a:solidFill>
            <a:latin typeface="KuLIM PARK" pitchFamily="2" charset="0"/>
          </a:endParaRPr>
        </a:p>
      </xdr:txBody>
    </xdr:sp>
    <xdr:clientData/>
  </xdr:oneCellAnchor>
  <xdr:twoCellAnchor>
    <xdr:from>
      <xdr:col>7</xdr:col>
      <xdr:colOff>347382</xdr:colOff>
      <xdr:row>26</xdr:row>
      <xdr:rowOff>177208</xdr:rowOff>
    </xdr:from>
    <xdr:to>
      <xdr:col>14</xdr:col>
      <xdr:colOff>431947</xdr:colOff>
      <xdr:row>36</xdr:row>
      <xdr:rowOff>143981</xdr:rowOff>
    </xdr:to>
    <xdr:graphicFrame macro="">
      <xdr:nvGraphicFramePr>
        <xdr:cNvPr id="33" name="Chart 32">
          <a:extLst>
            <a:ext uri="{FF2B5EF4-FFF2-40B4-BE49-F238E27FC236}">
              <a16:creationId xmlns:a16="http://schemas.microsoft.com/office/drawing/2014/main" id="{7CDD60AA-F615-4969-88C3-573AC84EA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15</xdr:col>
      <xdr:colOff>123264</xdr:colOff>
      <xdr:row>24</xdr:row>
      <xdr:rowOff>156880</xdr:rowOff>
    </xdr:from>
    <xdr:ext cx="1871383" cy="515470"/>
    <xdr:sp macro="" textlink="">
      <xdr:nvSpPr>
        <xdr:cNvPr id="38" name="TextBox 37">
          <a:extLst>
            <a:ext uri="{FF2B5EF4-FFF2-40B4-BE49-F238E27FC236}">
              <a16:creationId xmlns:a16="http://schemas.microsoft.com/office/drawing/2014/main" id="{FB4D14A0-9D69-D121-7CBC-0CCEDB75C8F8}"/>
            </a:ext>
          </a:extLst>
        </xdr:cNvPr>
        <xdr:cNvSpPr txBox="1"/>
      </xdr:nvSpPr>
      <xdr:spPr>
        <a:xfrm>
          <a:off x="9200029" y="4728880"/>
          <a:ext cx="1871383" cy="515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1100" b="1" i="0" u="none" strike="noStrike" baseline="0">
              <a:solidFill>
                <a:sysClr val="windowText" lastClr="000000"/>
              </a:solidFill>
              <a:latin typeface="KuLIM PARK" pitchFamily="2" charset="0"/>
            </a:rPr>
            <a:t>Top 5 Salespersons</a:t>
          </a:r>
        </a:p>
      </xdr:txBody>
    </xdr:sp>
    <xdr:clientData/>
  </xdr:oneCellAnchor>
  <xdr:oneCellAnchor>
    <xdr:from>
      <xdr:col>15</xdr:col>
      <xdr:colOff>526683</xdr:colOff>
      <xdr:row>27</xdr:row>
      <xdr:rowOff>61631</xdr:rowOff>
    </xdr:from>
    <xdr:ext cx="997322" cy="330575"/>
    <xdr:sp macro="" textlink="'Pivot Tables'!Q12">
      <xdr:nvSpPr>
        <xdr:cNvPr id="39" name="TextBox 38">
          <a:extLst>
            <a:ext uri="{FF2B5EF4-FFF2-40B4-BE49-F238E27FC236}">
              <a16:creationId xmlns:a16="http://schemas.microsoft.com/office/drawing/2014/main" id="{12A02E45-CFA8-370D-BF28-7FCE0BA7C890}"/>
            </a:ext>
          </a:extLst>
        </xdr:cNvPr>
        <xdr:cNvSpPr txBox="1"/>
      </xdr:nvSpPr>
      <xdr:spPr>
        <a:xfrm>
          <a:off x="9603448" y="5205131"/>
          <a:ext cx="997322" cy="330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75543458-943B-4263-8791-098903EB748A}" type="TxLink">
            <a:rPr lang="en-US" sz="1100" b="0" i="0" u="none" strike="noStrike">
              <a:solidFill>
                <a:srgbClr val="000000"/>
              </a:solidFill>
              <a:latin typeface="Kulim Park" pitchFamily="2" charset="0"/>
            </a:rPr>
            <a:pPr/>
            <a:t>Emma</a:t>
          </a:fld>
          <a:endParaRPr lang="en-GB" sz="1100" b="0" i="0" u="none" strike="noStrike">
            <a:solidFill>
              <a:sysClr val="windowText" lastClr="000000"/>
            </a:solidFill>
            <a:latin typeface="Kulim Park" pitchFamily="2" charset="0"/>
          </a:endParaRPr>
        </a:p>
      </xdr:txBody>
    </xdr:sp>
    <xdr:clientData/>
  </xdr:oneCellAnchor>
  <xdr:oneCellAnchor>
    <xdr:from>
      <xdr:col>15</xdr:col>
      <xdr:colOff>526683</xdr:colOff>
      <xdr:row>28</xdr:row>
      <xdr:rowOff>165284</xdr:rowOff>
    </xdr:from>
    <xdr:ext cx="997322" cy="371664"/>
    <xdr:sp macro="" textlink="'Pivot Tables'!Q13">
      <xdr:nvSpPr>
        <xdr:cNvPr id="40" name="TextBox 39">
          <a:extLst>
            <a:ext uri="{FF2B5EF4-FFF2-40B4-BE49-F238E27FC236}">
              <a16:creationId xmlns:a16="http://schemas.microsoft.com/office/drawing/2014/main" id="{0FBE6D8B-AC68-1B5F-193B-7B0F6D55FFC2}"/>
            </a:ext>
          </a:extLst>
        </xdr:cNvPr>
        <xdr:cNvSpPr txBox="1"/>
      </xdr:nvSpPr>
      <xdr:spPr>
        <a:xfrm>
          <a:off x="9603448" y="5499284"/>
          <a:ext cx="997322" cy="3716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8DAB4528-D1EF-4BA3-8462-05CA4D1AF4D5}" type="TxLink">
            <a:rPr lang="en-US" sz="1100" b="0" i="0" u="none" strike="noStrike">
              <a:solidFill>
                <a:srgbClr val="000000"/>
              </a:solidFill>
              <a:latin typeface="Kulim Park" pitchFamily="2" charset="0"/>
            </a:rPr>
            <a:pPr/>
            <a:t>Jasmine</a:t>
          </a:fld>
          <a:endParaRPr lang="en-GB" sz="1100" b="0" i="0" u="none" strike="noStrike">
            <a:solidFill>
              <a:sysClr val="windowText" lastClr="000000"/>
            </a:solidFill>
            <a:latin typeface="Kulim Park" pitchFamily="2" charset="0"/>
          </a:endParaRPr>
        </a:p>
      </xdr:txBody>
    </xdr:sp>
    <xdr:clientData/>
  </xdr:oneCellAnchor>
  <xdr:oneCellAnchor>
    <xdr:from>
      <xdr:col>15</xdr:col>
      <xdr:colOff>526683</xdr:colOff>
      <xdr:row>30</xdr:row>
      <xdr:rowOff>97114</xdr:rowOff>
    </xdr:from>
    <xdr:ext cx="997322" cy="479988"/>
    <xdr:sp macro="" textlink="'Pivot Tables'!Q14">
      <xdr:nvSpPr>
        <xdr:cNvPr id="41" name="TextBox 40">
          <a:extLst>
            <a:ext uri="{FF2B5EF4-FFF2-40B4-BE49-F238E27FC236}">
              <a16:creationId xmlns:a16="http://schemas.microsoft.com/office/drawing/2014/main" id="{9322F5B3-37AF-7082-D38C-79580E68EEB4}"/>
            </a:ext>
          </a:extLst>
        </xdr:cNvPr>
        <xdr:cNvSpPr txBox="1"/>
      </xdr:nvSpPr>
      <xdr:spPr>
        <a:xfrm>
          <a:off x="9603448" y="5812114"/>
          <a:ext cx="997322" cy="479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2F938506-14B6-4765-AF2C-6873B0D7E392}" type="TxLink">
            <a:rPr lang="en-US" sz="1100" b="0" i="0" u="none" strike="noStrike">
              <a:solidFill>
                <a:srgbClr val="000000"/>
              </a:solidFill>
              <a:latin typeface="Kulim Park" pitchFamily="2" charset="0"/>
            </a:rPr>
            <a:pPr/>
            <a:t>Lucas</a:t>
          </a:fld>
          <a:endParaRPr lang="en-GB" sz="1100" b="0" i="0" u="none" strike="noStrike">
            <a:solidFill>
              <a:sysClr val="windowText" lastClr="000000"/>
            </a:solidFill>
            <a:latin typeface="Kulim Park" pitchFamily="2" charset="0"/>
          </a:endParaRPr>
        </a:p>
      </xdr:txBody>
    </xdr:sp>
    <xdr:clientData/>
  </xdr:oneCellAnchor>
  <xdr:oneCellAnchor>
    <xdr:from>
      <xdr:col>15</xdr:col>
      <xdr:colOff>526683</xdr:colOff>
      <xdr:row>32</xdr:row>
      <xdr:rowOff>137268</xdr:rowOff>
    </xdr:from>
    <xdr:ext cx="997322" cy="397812"/>
    <xdr:sp macro="" textlink="'Pivot Tables'!Q15">
      <xdr:nvSpPr>
        <xdr:cNvPr id="50" name="TextBox 49">
          <a:extLst>
            <a:ext uri="{FF2B5EF4-FFF2-40B4-BE49-F238E27FC236}">
              <a16:creationId xmlns:a16="http://schemas.microsoft.com/office/drawing/2014/main" id="{701CCB45-DE6B-8F61-32CB-ACCD415AABC2}"/>
            </a:ext>
          </a:extLst>
        </xdr:cNvPr>
        <xdr:cNvSpPr txBox="1"/>
      </xdr:nvSpPr>
      <xdr:spPr>
        <a:xfrm>
          <a:off x="9603448" y="6233268"/>
          <a:ext cx="997322" cy="397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105D3E8A-4B29-413F-9A3C-E2B8259F0DDD}" type="TxLink">
            <a:rPr lang="en-US" sz="1100" b="0" i="0" u="none" strike="noStrike">
              <a:solidFill>
                <a:srgbClr val="000000"/>
              </a:solidFill>
              <a:latin typeface="Kulim Park" pitchFamily="2" charset="0"/>
            </a:rPr>
            <a:pPr/>
            <a:t>Amelia</a:t>
          </a:fld>
          <a:endParaRPr lang="en-GB" sz="1100" b="0" i="0" u="none" strike="noStrike">
            <a:solidFill>
              <a:sysClr val="windowText" lastClr="000000"/>
            </a:solidFill>
            <a:latin typeface="Kulim Park" pitchFamily="2" charset="0"/>
          </a:endParaRPr>
        </a:p>
      </xdr:txBody>
    </xdr:sp>
    <xdr:clientData/>
  </xdr:oneCellAnchor>
  <xdr:oneCellAnchor>
    <xdr:from>
      <xdr:col>15</xdr:col>
      <xdr:colOff>526683</xdr:colOff>
      <xdr:row>34</xdr:row>
      <xdr:rowOff>117659</xdr:rowOff>
    </xdr:from>
    <xdr:ext cx="997322" cy="364194"/>
    <xdr:sp macro="" textlink="'Pivot Tables'!Q16">
      <xdr:nvSpPr>
        <xdr:cNvPr id="51" name="TextBox 50">
          <a:extLst>
            <a:ext uri="{FF2B5EF4-FFF2-40B4-BE49-F238E27FC236}">
              <a16:creationId xmlns:a16="http://schemas.microsoft.com/office/drawing/2014/main" id="{10525828-386F-6494-5723-11E25C6DF29B}"/>
            </a:ext>
          </a:extLst>
        </xdr:cNvPr>
        <xdr:cNvSpPr txBox="1"/>
      </xdr:nvSpPr>
      <xdr:spPr>
        <a:xfrm>
          <a:off x="9603448" y="6594659"/>
          <a:ext cx="997322" cy="3641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95E19D82-B9AE-4D1E-B718-AF848E76E9BD}" type="TxLink">
            <a:rPr lang="en-US" sz="1100" b="0" i="0" u="none" strike="noStrike">
              <a:solidFill>
                <a:srgbClr val="000000"/>
              </a:solidFill>
              <a:latin typeface="Kulim Park" pitchFamily="2" charset="0"/>
            </a:rPr>
            <a:pPr/>
            <a:t>Walker</a:t>
          </a:fld>
          <a:endParaRPr lang="en-GB" sz="1100" b="0" i="0" u="none" strike="noStrike">
            <a:solidFill>
              <a:sysClr val="windowText" lastClr="000000"/>
            </a:solidFill>
            <a:latin typeface="Kulim Park" pitchFamily="2" charset="0"/>
          </a:endParaRPr>
        </a:p>
      </xdr:txBody>
    </xdr:sp>
    <xdr:clientData/>
  </xdr:oneCellAnchor>
  <xdr:oneCellAnchor>
    <xdr:from>
      <xdr:col>16</xdr:col>
      <xdr:colOff>560304</xdr:colOff>
      <xdr:row>27</xdr:row>
      <xdr:rowOff>61631</xdr:rowOff>
    </xdr:from>
    <xdr:ext cx="997322" cy="330575"/>
    <xdr:sp macro="" textlink="'Pivot Tables'!R12">
      <xdr:nvSpPr>
        <xdr:cNvPr id="52" name="TextBox 51">
          <a:extLst>
            <a:ext uri="{FF2B5EF4-FFF2-40B4-BE49-F238E27FC236}">
              <a16:creationId xmlns:a16="http://schemas.microsoft.com/office/drawing/2014/main" id="{3E41A83C-9A57-5730-9E87-1D9E09238B67}"/>
            </a:ext>
          </a:extLst>
        </xdr:cNvPr>
        <xdr:cNvSpPr txBox="1"/>
      </xdr:nvSpPr>
      <xdr:spPr>
        <a:xfrm>
          <a:off x="10242186" y="5205131"/>
          <a:ext cx="997322" cy="330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686BA746-D35B-4C0D-9514-C9EF35A66BF2}" type="TxLink">
            <a:rPr lang="en-US" sz="1100" b="0" i="0" u="none" strike="noStrike">
              <a:solidFill>
                <a:srgbClr val="000000"/>
              </a:solidFill>
              <a:latin typeface="Kulim Park" pitchFamily="2" charset="0"/>
            </a:rPr>
            <a:pPr/>
            <a:t> £44,315 </a:t>
          </a:fld>
          <a:endParaRPr lang="en-GB" sz="1100" b="0" i="0" u="none" strike="noStrike">
            <a:solidFill>
              <a:sysClr val="windowText" lastClr="000000"/>
            </a:solidFill>
            <a:latin typeface="Kulim Park" pitchFamily="2" charset="0"/>
          </a:endParaRPr>
        </a:p>
      </xdr:txBody>
    </xdr:sp>
    <xdr:clientData/>
  </xdr:oneCellAnchor>
  <xdr:oneCellAnchor>
    <xdr:from>
      <xdr:col>16</xdr:col>
      <xdr:colOff>560304</xdr:colOff>
      <xdr:row>28</xdr:row>
      <xdr:rowOff>165284</xdr:rowOff>
    </xdr:from>
    <xdr:ext cx="997322" cy="371664"/>
    <xdr:sp macro="" textlink="'Pivot Tables'!R13">
      <xdr:nvSpPr>
        <xdr:cNvPr id="53" name="TextBox 52">
          <a:extLst>
            <a:ext uri="{FF2B5EF4-FFF2-40B4-BE49-F238E27FC236}">
              <a16:creationId xmlns:a16="http://schemas.microsoft.com/office/drawing/2014/main" id="{DEA1F86D-930C-E7B7-3828-560DE59B8099}"/>
            </a:ext>
          </a:extLst>
        </xdr:cNvPr>
        <xdr:cNvSpPr txBox="1"/>
      </xdr:nvSpPr>
      <xdr:spPr>
        <a:xfrm>
          <a:off x="10242186" y="5499284"/>
          <a:ext cx="997322" cy="3716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0C15DDD3-1AF7-470D-AA92-81F9F1C095F1}" type="TxLink">
            <a:rPr lang="en-US" sz="1100" b="0" i="0" u="none" strike="noStrike">
              <a:solidFill>
                <a:srgbClr val="000000"/>
              </a:solidFill>
              <a:latin typeface="Kulim Park" pitchFamily="2" charset="0"/>
            </a:rPr>
            <a:pPr/>
            <a:t> £28,838 </a:t>
          </a:fld>
          <a:endParaRPr lang="en-GB" sz="1100" b="0" i="0" u="none" strike="noStrike">
            <a:solidFill>
              <a:sysClr val="windowText" lastClr="000000"/>
            </a:solidFill>
            <a:latin typeface="Kulim Park" pitchFamily="2" charset="0"/>
          </a:endParaRPr>
        </a:p>
      </xdr:txBody>
    </xdr:sp>
    <xdr:clientData/>
  </xdr:oneCellAnchor>
  <xdr:oneCellAnchor>
    <xdr:from>
      <xdr:col>16</xdr:col>
      <xdr:colOff>560304</xdr:colOff>
      <xdr:row>30</xdr:row>
      <xdr:rowOff>97114</xdr:rowOff>
    </xdr:from>
    <xdr:ext cx="997322" cy="479988"/>
    <xdr:sp macro="" textlink="'Pivot Tables'!R14">
      <xdr:nvSpPr>
        <xdr:cNvPr id="59" name="TextBox 58">
          <a:extLst>
            <a:ext uri="{FF2B5EF4-FFF2-40B4-BE49-F238E27FC236}">
              <a16:creationId xmlns:a16="http://schemas.microsoft.com/office/drawing/2014/main" id="{47A9B1B7-3AA3-ABC9-7DA1-76F6783F4FCA}"/>
            </a:ext>
          </a:extLst>
        </xdr:cNvPr>
        <xdr:cNvSpPr txBox="1"/>
      </xdr:nvSpPr>
      <xdr:spPr>
        <a:xfrm>
          <a:off x="10242186" y="5812114"/>
          <a:ext cx="997322" cy="479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51155468-712A-446D-8411-7DCE6384E81E}" type="TxLink">
            <a:rPr lang="en-US" sz="1100" b="0" i="0" u="none" strike="noStrike">
              <a:solidFill>
                <a:srgbClr val="000000"/>
              </a:solidFill>
              <a:latin typeface="Kulim Park" pitchFamily="2" charset="0"/>
            </a:rPr>
            <a:pPr/>
            <a:t> £18,127 </a:t>
          </a:fld>
          <a:endParaRPr lang="en-GB" sz="1100" b="0" i="0" u="none" strike="noStrike">
            <a:solidFill>
              <a:sysClr val="windowText" lastClr="000000"/>
            </a:solidFill>
            <a:latin typeface="Kulim Park" pitchFamily="2" charset="0"/>
          </a:endParaRPr>
        </a:p>
      </xdr:txBody>
    </xdr:sp>
    <xdr:clientData/>
  </xdr:oneCellAnchor>
  <xdr:oneCellAnchor>
    <xdr:from>
      <xdr:col>16</xdr:col>
      <xdr:colOff>560304</xdr:colOff>
      <xdr:row>32</xdr:row>
      <xdr:rowOff>148474</xdr:rowOff>
    </xdr:from>
    <xdr:ext cx="997322" cy="397812"/>
    <xdr:sp macro="" textlink="'Pivot Tables'!R15">
      <xdr:nvSpPr>
        <xdr:cNvPr id="60" name="TextBox 59">
          <a:extLst>
            <a:ext uri="{FF2B5EF4-FFF2-40B4-BE49-F238E27FC236}">
              <a16:creationId xmlns:a16="http://schemas.microsoft.com/office/drawing/2014/main" id="{9F13A91C-3A33-63A8-853A-9D4EF5652D1E}"/>
            </a:ext>
          </a:extLst>
        </xdr:cNvPr>
        <xdr:cNvSpPr txBox="1"/>
      </xdr:nvSpPr>
      <xdr:spPr>
        <a:xfrm>
          <a:off x="10242186" y="6244474"/>
          <a:ext cx="997322" cy="397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A66671CB-4736-444C-93EA-BF7EF0A57D04}" type="TxLink">
            <a:rPr lang="en-US" sz="1100" b="0" i="0" u="none" strike="noStrike">
              <a:solidFill>
                <a:srgbClr val="000000"/>
              </a:solidFill>
              <a:latin typeface="Kulim Park" pitchFamily="2" charset="0"/>
            </a:rPr>
            <a:pPr/>
            <a:t> £32,688 </a:t>
          </a:fld>
          <a:endParaRPr lang="en-GB" sz="1100" b="0" i="0" u="none" strike="noStrike">
            <a:solidFill>
              <a:sysClr val="windowText" lastClr="000000"/>
            </a:solidFill>
            <a:latin typeface="Kulim Park" pitchFamily="2" charset="0"/>
          </a:endParaRPr>
        </a:p>
      </xdr:txBody>
    </xdr:sp>
    <xdr:clientData/>
  </xdr:oneCellAnchor>
  <xdr:oneCellAnchor>
    <xdr:from>
      <xdr:col>16</xdr:col>
      <xdr:colOff>560304</xdr:colOff>
      <xdr:row>34</xdr:row>
      <xdr:rowOff>117659</xdr:rowOff>
    </xdr:from>
    <xdr:ext cx="997322" cy="364194"/>
    <xdr:sp macro="" textlink="'Pivot Tables'!R16">
      <xdr:nvSpPr>
        <xdr:cNvPr id="62" name="TextBox 61">
          <a:extLst>
            <a:ext uri="{FF2B5EF4-FFF2-40B4-BE49-F238E27FC236}">
              <a16:creationId xmlns:a16="http://schemas.microsoft.com/office/drawing/2014/main" id="{03C06F59-7F8C-38DA-BE34-A5B1195B7869}"/>
            </a:ext>
          </a:extLst>
        </xdr:cNvPr>
        <xdr:cNvSpPr txBox="1"/>
      </xdr:nvSpPr>
      <xdr:spPr>
        <a:xfrm>
          <a:off x="10242186" y="6594659"/>
          <a:ext cx="997322" cy="3641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95190B3F-0C78-4C9D-9B4C-5480BF074519}" type="TxLink">
            <a:rPr lang="en-US" sz="1100" b="0" i="0" u="none" strike="noStrike">
              <a:solidFill>
                <a:srgbClr val="000000"/>
              </a:solidFill>
              <a:latin typeface="Kulim Park" pitchFamily="2" charset="0"/>
            </a:rPr>
            <a:pPr/>
            <a:t> £35,803 </a:t>
          </a:fld>
          <a:endParaRPr lang="en-GB" sz="1100" b="0" i="0" u="none" strike="noStrike">
            <a:solidFill>
              <a:sysClr val="windowText" lastClr="000000"/>
            </a:solidFill>
            <a:latin typeface="Kulim Park" pitchFamily="2" charset="0"/>
          </a:endParaRPr>
        </a:p>
      </xdr:txBody>
    </xdr:sp>
    <xdr:clientData/>
  </xdr:oneCellAnchor>
  <xdr:twoCellAnchor>
    <xdr:from>
      <xdr:col>18</xdr:col>
      <xdr:colOff>549085</xdr:colOff>
      <xdr:row>8</xdr:row>
      <xdr:rowOff>100853</xdr:rowOff>
    </xdr:from>
    <xdr:to>
      <xdr:col>22</xdr:col>
      <xdr:colOff>112059</xdr:colOff>
      <xdr:row>8</xdr:row>
      <xdr:rowOff>112059</xdr:rowOff>
    </xdr:to>
    <xdr:cxnSp macro="">
      <xdr:nvCxnSpPr>
        <xdr:cNvPr id="64" name="Straight Connector 63">
          <a:extLst>
            <a:ext uri="{FF2B5EF4-FFF2-40B4-BE49-F238E27FC236}">
              <a16:creationId xmlns:a16="http://schemas.microsoft.com/office/drawing/2014/main" id="{47DD0FD9-03B9-8784-4BD8-D45E4FE81990}"/>
            </a:ext>
          </a:extLst>
        </xdr:cNvPr>
        <xdr:cNvCxnSpPr/>
      </xdr:nvCxnSpPr>
      <xdr:spPr>
        <a:xfrm flipV="1">
          <a:off x="11441203" y="1624853"/>
          <a:ext cx="1983444" cy="11206"/>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19</xdr:col>
      <xdr:colOff>280145</xdr:colOff>
      <xdr:row>6</xdr:row>
      <xdr:rowOff>10413</xdr:rowOff>
    </xdr:from>
    <xdr:ext cx="1333501" cy="479050"/>
    <xdr:sp macro="" textlink="">
      <xdr:nvSpPr>
        <xdr:cNvPr id="98" name="TextBox 97">
          <a:extLst>
            <a:ext uri="{FF2B5EF4-FFF2-40B4-BE49-F238E27FC236}">
              <a16:creationId xmlns:a16="http://schemas.microsoft.com/office/drawing/2014/main" id="{2B9DEE9B-878F-459A-DA83-5578EDCB835B}"/>
            </a:ext>
          </a:extLst>
        </xdr:cNvPr>
        <xdr:cNvSpPr txBox="1"/>
      </xdr:nvSpPr>
      <xdr:spPr>
        <a:xfrm>
          <a:off x="11777380" y="1153413"/>
          <a:ext cx="1333501" cy="479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2800" b="0" i="0" u="none" strike="noStrike">
              <a:solidFill>
                <a:sysClr val="windowText" lastClr="000000"/>
              </a:solidFill>
              <a:latin typeface="KuLIM PARK" pitchFamily="2" charset="0"/>
            </a:rPr>
            <a:t> </a:t>
          </a:r>
          <a:r>
            <a:rPr lang="en-GB" sz="1500" b="0" i="0" u="none" strike="noStrike">
              <a:solidFill>
                <a:sysClr val="windowText" lastClr="000000"/>
              </a:solidFill>
              <a:latin typeface="KuLIM PARK" pitchFamily="2" charset="0"/>
            </a:rPr>
            <a:t>Order</a:t>
          </a:r>
          <a:r>
            <a:rPr lang="en-GB" sz="1500" b="0" i="0" u="none" strike="noStrike" baseline="0">
              <a:solidFill>
                <a:sysClr val="windowText" lastClr="000000"/>
              </a:solidFill>
              <a:latin typeface="KuLIM PARK" pitchFamily="2" charset="0"/>
            </a:rPr>
            <a:t> Status</a:t>
          </a:r>
          <a:r>
            <a:rPr lang="en-GB" sz="1300" b="0" i="0" u="none" strike="noStrike">
              <a:solidFill>
                <a:sysClr val="windowText" lastClr="000000"/>
              </a:solidFill>
              <a:latin typeface="KuLIM PARK" pitchFamily="2" charset="0"/>
            </a:rPr>
            <a:t> </a:t>
          </a:r>
        </a:p>
      </xdr:txBody>
    </xdr:sp>
    <xdr:clientData/>
  </xdr:oneCellAnchor>
  <xdr:twoCellAnchor>
    <xdr:from>
      <xdr:col>19</xdr:col>
      <xdr:colOff>309281</xdr:colOff>
      <xdr:row>7</xdr:row>
      <xdr:rowOff>80542</xdr:rowOff>
    </xdr:from>
    <xdr:to>
      <xdr:col>19</xdr:col>
      <xdr:colOff>410134</xdr:colOff>
      <xdr:row>7</xdr:row>
      <xdr:rowOff>177192</xdr:rowOff>
    </xdr:to>
    <xdr:sp macro="" textlink="">
      <xdr:nvSpPr>
        <xdr:cNvPr id="99" name="Oval 98">
          <a:extLst>
            <a:ext uri="{FF2B5EF4-FFF2-40B4-BE49-F238E27FC236}">
              <a16:creationId xmlns:a16="http://schemas.microsoft.com/office/drawing/2014/main" id="{44485DCE-B7D6-BDA3-D4F4-729BEDB89129}"/>
            </a:ext>
          </a:extLst>
        </xdr:cNvPr>
        <xdr:cNvSpPr/>
      </xdr:nvSpPr>
      <xdr:spPr>
        <a:xfrm>
          <a:off x="12232340" y="1335601"/>
          <a:ext cx="100853" cy="96650"/>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18</xdr:col>
      <xdr:colOff>414617</xdr:colOff>
      <xdr:row>10</xdr:row>
      <xdr:rowOff>67239</xdr:rowOff>
    </xdr:from>
    <xdr:to>
      <xdr:col>22</xdr:col>
      <xdr:colOff>268941</xdr:colOff>
      <xdr:row>21</xdr:row>
      <xdr:rowOff>11208</xdr:rowOff>
    </xdr:to>
    <xdr:graphicFrame macro="">
      <xdr:nvGraphicFramePr>
        <xdr:cNvPr id="100" name="Chart 99">
          <a:extLst>
            <a:ext uri="{FF2B5EF4-FFF2-40B4-BE49-F238E27FC236}">
              <a16:creationId xmlns:a16="http://schemas.microsoft.com/office/drawing/2014/main" id="{DBEEC233-8CD2-4605-885C-1BCE679FF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20</xdr:col>
      <xdr:colOff>34640</xdr:colOff>
      <xdr:row>20</xdr:row>
      <xdr:rowOff>100853</xdr:rowOff>
    </xdr:from>
    <xdr:ext cx="758669" cy="499880"/>
    <xdr:sp macro="" textlink="">
      <xdr:nvSpPr>
        <xdr:cNvPr id="102" name="TextBox 101">
          <a:extLst>
            <a:ext uri="{FF2B5EF4-FFF2-40B4-BE49-F238E27FC236}">
              <a16:creationId xmlns:a16="http://schemas.microsoft.com/office/drawing/2014/main" id="{DD86F10A-EBC0-C4B8-36D0-7B3829F93681}"/>
            </a:ext>
          </a:extLst>
        </xdr:cNvPr>
        <xdr:cNvSpPr txBox="1"/>
      </xdr:nvSpPr>
      <xdr:spPr>
        <a:xfrm>
          <a:off x="12136993" y="3910853"/>
          <a:ext cx="758669" cy="499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GB" sz="2800" b="0" i="0" u="none" strike="noStrike">
              <a:solidFill>
                <a:sysClr val="windowText" lastClr="000000"/>
              </a:solidFill>
              <a:latin typeface="KuLIM PARK" pitchFamily="2" charset="0"/>
            </a:rPr>
            <a:t> </a:t>
          </a:r>
          <a:r>
            <a:rPr lang="en-GB" sz="1000" b="0" i="0" u="none" strike="noStrike">
              <a:solidFill>
                <a:sysClr val="windowText" lastClr="000000"/>
              </a:solidFill>
              <a:latin typeface="KuLIM PARK" pitchFamily="2" charset="0"/>
            </a:rPr>
            <a:t>Pending</a:t>
          </a:r>
        </a:p>
      </xdr:txBody>
    </xdr:sp>
    <xdr:clientData/>
  </xdr:oneCellAnchor>
  <xdr:twoCellAnchor>
    <xdr:from>
      <xdr:col>20</xdr:col>
      <xdr:colOff>85034</xdr:colOff>
      <xdr:row>22</xdr:row>
      <xdr:rowOff>20732</xdr:rowOff>
    </xdr:from>
    <xdr:to>
      <xdr:col>20</xdr:col>
      <xdr:colOff>185887</xdr:colOff>
      <xdr:row>22</xdr:row>
      <xdr:rowOff>121585</xdr:rowOff>
    </xdr:to>
    <xdr:sp macro="" textlink="">
      <xdr:nvSpPr>
        <xdr:cNvPr id="108" name="Oval 107">
          <a:extLst>
            <a:ext uri="{FF2B5EF4-FFF2-40B4-BE49-F238E27FC236}">
              <a16:creationId xmlns:a16="http://schemas.microsoft.com/office/drawing/2014/main" id="{3B0E12C2-8A48-D41C-E20B-70082C1AF4F6}"/>
            </a:ext>
          </a:extLst>
        </xdr:cNvPr>
        <xdr:cNvSpPr/>
      </xdr:nvSpPr>
      <xdr:spPr>
        <a:xfrm>
          <a:off x="12658034" y="4002182"/>
          <a:ext cx="100853" cy="100853"/>
        </a:xfrm>
        <a:prstGeom prst="ellipse">
          <a:avLst/>
        </a:prstGeom>
        <a:solidFill>
          <a:srgbClr val="F5BF1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18</xdr:col>
      <xdr:colOff>560290</xdr:colOff>
      <xdr:row>21</xdr:row>
      <xdr:rowOff>33618</xdr:rowOff>
    </xdr:from>
    <xdr:to>
      <xdr:col>22</xdr:col>
      <xdr:colOff>123264</xdr:colOff>
      <xdr:row>21</xdr:row>
      <xdr:rowOff>44824</xdr:rowOff>
    </xdr:to>
    <xdr:cxnSp macro="">
      <xdr:nvCxnSpPr>
        <xdr:cNvPr id="110" name="Straight Connector 109">
          <a:extLst>
            <a:ext uri="{FF2B5EF4-FFF2-40B4-BE49-F238E27FC236}">
              <a16:creationId xmlns:a16="http://schemas.microsoft.com/office/drawing/2014/main" id="{00EE1EEE-CE53-6CF3-D1EE-17F1C87BAD5C}"/>
            </a:ext>
          </a:extLst>
        </xdr:cNvPr>
        <xdr:cNvCxnSpPr/>
      </xdr:nvCxnSpPr>
      <xdr:spPr>
        <a:xfrm flipV="1">
          <a:off x="11452408" y="4034118"/>
          <a:ext cx="1983444" cy="11206"/>
        </a:xfrm>
        <a:prstGeom prst="line">
          <a:avLst/>
        </a:prstGeom>
        <a:ln w="635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18</xdr:col>
      <xdr:colOff>571499</xdr:colOff>
      <xdr:row>9</xdr:row>
      <xdr:rowOff>101306</xdr:rowOff>
    </xdr:from>
    <xdr:ext cx="1932580" cy="252441"/>
    <xdr:sp macro="" textlink="">
      <xdr:nvSpPr>
        <xdr:cNvPr id="112" name="TextBox 111">
          <a:extLst>
            <a:ext uri="{FF2B5EF4-FFF2-40B4-BE49-F238E27FC236}">
              <a16:creationId xmlns:a16="http://schemas.microsoft.com/office/drawing/2014/main" id="{8B42FC3E-BBE6-4473-859A-19886F2B060E}"/>
            </a:ext>
          </a:extLst>
        </xdr:cNvPr>
        <xdr:cNvSpPr txBox="1"/>
      </xdr:nvSpPr>
      <xdr:spPr>
        <a:xfrm>
          <a:off x="11463617" y="1815806"/>
          <a:ext cx="1932580" cy="252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US" sz="1000" b="0" i="0" u="none" strike="noStrike">
              <a:solidFill>
                <a:sysClr val="windowText" lastClr="000000"/>
              </a:solidFill>
              <a:latin typeface="Kulim Park" pitchFamily="2" charset="0"/>
            </a:rPr>
            <a:t> </a:t>
          </a:r>
          <a:r>
            <a:rPr lang="en-US" sz="1100" b="1" i="0" u="none" strike="noStrike">
              <a:solidFill>
                <a:sysClr val="windowText" lastClr="000000"/>
              </a:solidFill>
              <a:latin typeface="Kulim Park" pitchFamily="2" charset="0"/>
            </a:rPr>
            <a:t>%</a:t>
          </a:r>
          <a:r>
            <a:rPr lang="en-US" sz="900" b="0" i="0" u="none" strike="noStrike" baseline="0">
              <a:solidFill>
                <a:sysClr val="windowText" lastClr="000000"/>
              </a:solidFill>
              <a:latin typeface="Kulim Park" pitchFamily="2" charset="0"/>
            </a:rPr>
            <a:t> of orders based on the status</a:t>
          </a:r>
          <a:endParaRPr lang="en-US" sz="1000" b="1" i="1" u="none" strike="noStrike">
            <a:solidFill>
              <a:sysClr val="windowText" lastClr="000000"/>
            </a:solidFill>
            <a:latin typeface="Kulim Park" pitchFamily="2" charset="0"/>
          </a:endParaRPr>
        </a:p>
      </xdr:txBody>
    </xdr:sp>
    <xdr:clientData/>
  </xdr:oneCellAnchor>
  <xdr:oneCellAnchor>
    <xdr:from>
      <xdr:col>18</xdr:col>
      <xdr:colOff>494212</xdr:colOff>
      <xdr:row>21</xdr:row>
      <xdr:rowOff>119791</xdr:rowOff>
    </xdr:from>
    <xdr:ext cx="849207" cy="237886"/>
    <xdr:sp macro="" textlink="">
      <xdr:nvSpPr>
        <xdr:cNvPr id="116" name="TextBox 115">
          <a:extLst>
            <a:ext uri="{FF2B5EF4-FFF2-40B4-BE49-F238E27FC236}">
              <a16:creationId xmlns:a16="http://schemas.microsoft.com/office/drawing/2014/main" id="{7535742F-CE2B-5786-BCCC-8E5E21182879}"/>
            </a:ext>
          </a:extLst>
        </xdr:cNvPr>
        <xdr:cNvSpPr txBox="1"/>
      </xdr:nvSpPr>
      <xdr:spPr>
        <a:xfrm>
          <a:off x="11386330" y="4120291"/>
          <a:ext cx="849207" cy="237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GB" sz="1000" b="0" i="0" u="none" strike="noStrike">
              <a:solidFill>
                <a:sysClr val="windowText" lastClr="000000"/>
              </a:solidFill>
              <a:latin typeface="KuLIM PARK" pitchFamily="2" charset="0"/>
            </a:rPr>
            <a:t> Completed</a:t>
          </a:r>
        </a:p>
      </xdr:txBody>
    </xdr:sp>
    <xdr:clientData/>
  </xdr:oneCellAnchor>
  <xdr:twoCellAnchor>
    <xdr:from>
      <xdr:col>18</xdr:col>
      <xdr:colOff>485215</xdr:colOff>
      <xdr:row>22</xdr:row>
      <xdr:rowOff>11207</xdr:rowOff>
    </xdr:from>
    <xdr:to>
      <xdr:col>18</xdr:col>
      <xdr:colOff>590550</xdr:colOff>
      <xdr:row>22</xdr:row>
      <xdr:rowOff>123825</xdr:rowOff>
    </xdr:to>
    <xdr:sp macro="" textlink="">
      <xdr:nvSpPr>
        <xdr:cNvPr id="119" name="Oval 118">
          <a:extLst>
            <a:ext uri="{FF2B5EF4-FFF2-40B4-BE49-F238E27FC236}">
              <a16:creationId xmlns:a16="http://schemas.microsoft.com/office/drawing/2014/main" id="{BC42783F-9C19-6F50-B3D8-B50C58E5E754}"/>
            </a:ext>
          </a:extLst>
        </xdr:cNvPr>
        <xdr:cNvSpPr/>
      </xdr:nvSpPr>
      <xdr:spPr>
        <a:xfrm>
          <a:off x="11800915" y="3992657"/>
          <a:ext cx="105335" cy="112618"/>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oneCellAnchor>
    <xdr:from>
      <xdr:col>21</xdr:col>
      <xdr:colOff>156880</xdr:colOff>
      <xdr:row>21</xdr:row>
      <xdr:rowOff>108586</xdr:rowOff>
    </xdr:from>
    <xdr:ext cx="774058" cy="237886"/>
    <xdr:sp macro="" textlink="">
      <xdr:nvSpPr>
        <xdr:cNvPr id="127" name="TextBox 126">
          <a:extLst>
            <a:ext uri="{FF2B5EF4-FFF2-40B4-BE49-F238E27FC236}">
              <a16:creationId xmlns:a16="http://schemas.microsoft.com/office/drawing/2014/main" id="{C3CF1C7B-937C-F294-A7F9-37C1A42E9DFF}"/>
            </a:ext>
          </a:extLst>
        </xdr:cNvPr>
        <xdr:cNvSpPr txBox="1"/>
      </xdr:nvSpPr>
      <xdr:spPr>
        <a:xfrm>
          <a:off x="12864351" y="4109086"/>
          <a:ext cx="774058" cy="237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GB" sz="1000" b="0" i="0" u="none" strike="noStrike">
              <a:solidFill>
                <a:sysClr val="windowText" lastClr="000000"/>
              </a:solidFill>
              <a:latin typeface="KuLIM PARK" pitchFamily="2" charset="0"/>
            </a:rPr>
            <a:t> Cancelled</a:t>
          </a:r>
        </a:p>
      </xdr:txBody>
    </xdr:sp>
    <xdr:clientData/>
  </xdr:oneCellAnchor>
  <xdr:twoCellAnchor>
    <xdr:from>
      <xdr:col>21</xdr:col>
      <xdr:colOff>166933</xdr:colOff>
      <xdr:row>22</xdr:row>
      <xdr:rowOff>2</xdr:rowOff>
    </xdr:from>
    <xdr:to>
      <xdr:col>21</xdr:col>
      <xdr:colOff>267786</xdr:colOff>
      <xdr:row>22</xdr:row>
      <xdr:rowOff>100855</xdr:rowOff>
    </xdr:to>
    <xdr:sp macro="" textlink="">
      <xdr:nvSpPr>
        <xdr:cNvPr id="128" name="Oval 127">
          <a:extLst>
            <a:ext uri="{FF2B5EF4-FFF2-40B4-BE49-F238E27FC236}">
              <a16:creationId xmlns:a16="http://schemas.microsoft.com/office/drawing/2014/main" id="{24B387E9-EE30-DDDC-91C6-00E4DE53AA32}"/>
            </a:ext>
          </a:extLst>
        </xdr:cNvPr>
        <xdr:cNvSpPr/>
      </xdr:nvSpPr>
      <xdr:spPr>
        <a:xfrm>
          <a:off x="12874404" y="4191002"/>
          <a:ext cx="100853" cy="100853"/>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18</xdr:col>
      <xdr:colOff>582706</xdr:colOff>
      <xdr:row>26</xdr:row>
      <xdr:rowOff>35720</xdr:rowOff>
    </xdr:from>
    <xdr:to>
      <xdr:col>19</xdr:col>
      <xdr:colOff>67237</xdr:colOff>
      <xdr:row>26</xdr:row>
      <xdr:rowOff>152400</xdr:rowOff>
    </xdr:to>
    <xdr:sp macro="" textlink="">
      <xdr:nvSpPr>
        <xdr:cNvPr id="142" name="Oval 141">
          <a:extLst>
            <a:ext uri="{FF2B5EF4-FFF2-40B4-BE49-F238E27FC236}">
              <a16:creationId xmlns:a16="http://schemas.microsoft.com/office/drawing/2014/main" id="{9142DA04-8AA5-A310-1FE0-ABDC0903C2D0}"/>
            </a:ext>
          </a:extLst>
        </xdr:cNvPr>
        <xdr:cNvSpPr/>
      </xdr:nvSpPr>
      <xdr:spPr>
        <a:xfrm>
          <a:off x="11878235" y="4697367"/>
          <a:ext cx="112061" cy="116680"/>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oneCellAnchor>
    <xdr:from>
      <xdr:col>19</xdr:col>
      <xdr:colOff>56029</xdr:colOff>
      <xdr:row>25</xdr:row>
      <xdr:rowOff>88854</xdr:rowOff>
    </xdr:from>
    <xdr:ext cx="2005853" cy="370587"/>
    <xdr:sp macro="" textlink="">
      <xdr:nvSpPr>
        <xdr:cNvPr id="143" name="TextBox 142">
          <a:extLst>
            <a:ext uri="{FF2B5EF4-FFF2-40B4-BE49-F238E27FC236}">
              <a16:creationId xmlns:a16="http://schemas.microsoft.com/office/drawing/2014/main" id="{A27FEBAD-C37A-1869-B995-159231D42EEE}"/>
            </a:ext>
          </a:extLst>
        </xdr:cNvPr>
        <xdr:cNvSpPr txBox="1"/>
      </xdr:nvSpPr>
      <xdr:spPr>
        <a:xfrm>
          <a:off x="11553264" y="4851354"/>
          <a:ext cx="2005853" cy="370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GB" sz="1400" b="1" i="0" u="none" strike="noStrike">
              <a:solidFill>
                <a:sysClr val="windowText" lastClr="000000"/>
              </a:solidFill>
              <a:latin typeface="KuLIM PARK" pitchFamily="2" charset="0"/>
            </a:rPr>
            <a:t>Quantity</a:t>
          </a:r>
          <a:r>
            <a:rPr lang="en-GB" sz="1400" b="1" i="0" u="none" strike="noStrike" baseline="0">
              <a:solidFill>
                <a:sysClr val="windowText" lastClr="000000"/>
              </a:solidFill>
              <a:latin typeface="KuLIM PARK" pitchFamily="2" charset="0"/>
            </a:rPr>
            <a:t> of Goods Sold</a:t>
          </a:r>
          <a:endParaRPr lang="en-GB" sz="1400" b="1" i="0" u="none" strike="noStrike">
            <a:solidFill>
              <a:sysClr val="windowText" lastClr="000000"/>
            </a:solidFill>
            <a:latin typeface="KuLIM PARK" pitchFamily="2" charset="0"/>
          </a:endParaRPr>
        </a:p>
      </xdr:txBody>
    </xdr:sp>
    <xdr:clientData/>
  </xdr:oneCellAnchor>
  <xdr:oneCellAnchor>
    <xdr:from>
      <xdr:col>19</xdr:col>
      <xdr:colOff>123267</xdr:colOff>
      <xdr:row>27</xdr:row>
      <xdr:rowOff>32825</xdr:rowOff>
    </xdr:from>
    <xdr:ext cx="1748116" cy="807615"/>
    <xdr:sp macro="" textlink="">
      <xdr:nvSpPr>
        <xdr:cNvPr id="144" name="TextBox 143">
          <a:extLst>
            <a:ext uri="{FF2B5EF4-FFF2-40B4-BE49-F238E27FC236}">
              <a16:creationId xmlns:a16="http://schemas.microsoft.com/office/drawing/2014/main" id="{4C64F554-E17C-FC1A-1EF0-3B109229415E}"/>
            </a:ext>
          </a:extLst>
        </xdr:cNvPr>
        <xdr:cNvSpPr txBox="1"/>
      </xdr:nvSpPr>
      <xdr:spPr>
        <a:xfrm>
          <a:off x="11620502" y="5176325"/>
          <a:ext cx="1748116" cy="807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1100" b="0" i="0" u="none" strike="noStrike" baseline="0">
              <a:solidFill>
                <a:sysClr val="windowText" lastClr="000000"/>
              </a:solidFill>
              <a:latin typeface="KuLIM PARK" pitchFamily="2" charset="0"/>
            </a:rPr>
            <a:t>Total quantity of goods</a:t>
          </a:r>
        </a:p>
        <a:p>
          <a:r>
            <a:rPr lang="en-GB" sz="1100" b="0" i="0" u="none" strike="noStrike" baseline="0">
              <a:solidFill>
                <a:sysClr val="windowText" lastClr="000000"/>
              </a:solidFill>
              <a:latin typeface="KuLIM PARK" pitchFamily="2" charset="0"/>
            </a:rPr>
            <a:t>sold across all regions</a:t>
          </a:r>
        </a:p>
        <a:p>
          <a:r>
            <a:rPr lang="en-GB" sz="1100" b="0" i="0" u="none" strike="noStrike" baseline="0">
              <a:solidFill>
                <a:sysClr val="windowText" lastClr="000000"/>
              </a:solidFill>
              <a:latin typeface="KuLIM PARK" pitchFamily="2" charset="0"/>
            </a:rPr>
            <a:t>till date.</a:t>
          </a:r>
          <a:endParaRPr lang="en-GB" sz="1100" b="0" i="0" u="none" strike="noStrike">
            <a:solidFill>
              <a:sysClr val="windowText" lastClr="000000"/>
            </a:solidFill>
            <a:latin typeface="KuLIM PARK" pitchFamily="2" charset="0"/>
          </a:endParaRPr>
        </a:p>
      </xdr:txBody>
    </xdr:sp>
    <xdr:clientData/>
  </xdr:oneCellAnchor>
  <xdr:oneCellAnchor>
    <xdr:from>
      <xdr:col>19</xdr:col>
      <xdr:colOff>381961</xdr:colOff>
      <xdr:row>31</xdr:row>
      <xdr:rowOff>81383</xdr:rowOff>
    </xdr:from>
    <xdr:ext cx="1298921" cy="718466"/>
    <xdr:sp macro="" textlink="'Pivot Tables'!X4">
      <xdr:nvSpPr>
        <xdr:cNvPr id="145" name="TextBox 144">
          <a:extLst>
            <a:ext uri="{FF2B5EF4-FFF2-40B4-BE49-F238E27FC236}">
              <a16:creationId xmlns:a16="http://schemas.microsoft.com/office/drawing/2014/main" id="{E75EBC76-B3C0-B820-D274-DD171FB2F11C}"/>
            </a:ext>
          </a:extLst>
        </xdr:cNvPr>
        <xdr:cNvSpPr txBox="1"/>
      </xdr:nvSpPr>
      <xdr:spPr>
        <a:xfrm>
          <a:off x="12326311" y="5691608"/>
          <a:ext cx="1298921"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AE26CE33-07C2-4188-9E56-FB2D7E10FF82}" type="TxLink">
            <a:rPr lang="en-US" sz="4000" b="1" i="0" u="none" strike="noStrike">
              <a:solidFill>
                <a:srgbClr val="000000"/>
              </a:solidFill>
              <a:latin typeface="Kulim Park" pitchFamily="2" charset="0"/>
              <a:ea typeface="+mn-ea"/>
              <a:cs typeface="+mn-cs"/>
            </a:rPr>
            <a:pPr marL="0" indent="0" algn="ctr"/>
            <a:t>608</a:t>
          </a:fld>
          <a:endParaRPr lang="en-GB" sz="4000" b="1" i="0" u="none" strike="noStrike">
            <a:solidFill>
              <a:sysClr val="windowText" lastClr="000000"/>
            </a:solidFill>
            <a:latin typeface="Kulim Park" pitchFamily="2" charset="0"/>
            <a:ea typeface="+mn-ea"/>
            <a:cs typeface="+mn-cs"/>
          </a:endParaRPr>
        </a:p>
      </xdr:txBody>
    </xdr:sp>
    <xdr:clientData/>
  </xdr:oneCellAnchor>
  <xdr:oneCellAnchor>
    <xdr:from>
      <xdr:col>0</xdr:col>
      <xdr:colOff>405497</xdr:colOff>
      <xdr:row>2</xdr:row>
      <xdr:rowOff>188014</xdr:rowOff>
    </xdr:from>
    <xdr:ext cx="1145826" cy="479050"/>
    <xdr:sp macro="" textlink="">
      <xdr:nvSpPr>
        <xdr:cNvPr id="146" name="TextBox 145">
          <a:extLst>
            <a:ext uri="{FF2B5EF4-FFF2-40B4-BE49-F238E27FC236}">
              <a16:creationId xmlns:a16="http://schemas.microsoft.com/office/drawing/2014/main" id="{0022502E-190D-10C6-8768-84232EAB0FE6}"/>
            </a:ext>
          </a:extLst>
        </xdr:cNvPr>
        <xdr:cNvSpPr txBox="1"/>
      </xdr:nvSpPr>
      <xdr:spPr>
        <a:xfrm>
          <a:off x="405497" y="564584"/>
          <a:ext cx="1145826" cy="479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2800" b="0" i="0" u="none" strike="noStrike">
              <a:solidFill>
                <a:sysClr val="windowText" lastClr="000000"/>
              </a:solidFill>
              <a:latin typeface="KuLIM PARK" pitchFamily="2" charset="0"/>
            </a:rPr>
            <a:t> </a:t>
          </a:r>
          <a:r>
            <a:rPr lang="en-GB" sz="1500" b="0" i="0" u="none" strike="noStrike">
              <a:solidFill>
                <a:schemeClr val="bg1"/>
              </a:solidFill>
              <a:latin typeface="KuLIM PARK" pitchFamily="2" charset="0"/>
            </a:rPr>
            <a:t>Menu</a:t>
          </a:r>
        </a:p>
        <a:p>
          <a:r>
            <a:rPr lang="en-GB" sz="1300" b="0" i="0" u="none" strike="noStrike">
              <a:solidFill>
                <a:sysClr val="windowText" lastClr="000000"/>
              </a:solidFill>
              <a:latin typeface="KuLIM PARK" pitchFamily="2" charset="0"/>
            </a:rPr>
            <a:t> </a:t>
          </a:r>
        </a:p>
      </xdr:txBody>
    </xdr:sp>
    <xdr:clientData/>
  </xdr:oneCellAnchor>
  <xdr:twoCellAnchor editAs="oneCell">
    <xdr:from>
      <xdr:col>0</xdr:col>
      <xdr:colOff>536579</xdr:colOff>
      <xdr:row>27</xdr:row>
      <xdr:rowOff>87857</xdr:rowOff>
    </xdr:from>
    <xdr:to>
      <xdr:col>2</xdr:col>
      <xdr:colOff>564855</xdr:colOff>
      <xdr:row>35</xdr:row>
      <xdr:rowOff>170330</xdr:rowOff>
    </xdr:to>
    <mc:AlternateContent xmlns:mc="http://schemas.openxmlformats.org/markup-compatibility/2006" xmlns:a14="http://schemas.microsoft.com/office/drawing/2010/main">
      <mc:Choice Requires="a14">
        <xdr:graphicFrame macro="">
          <xdr:nvGraphicFramePr>
            <xdr:cNvPr id="147" name="Region">
              <a:extLst>
                <a:ext uri="{FF2B5EF4-FFF2-40B4-BE49-F238E27FC236}">
                  <a16:creationId xmlns:a16="http://schemas.microsoft.com/office/drawing/2014/main" id="{2B19F10E-B27D-48F5-8BB6-7219566578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6579" y="5231357"/>
              <a:ext cx="1238511" cy="15579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542495</xdr:colOff>
      <xdr:row>17</xdr:row>
      <xdr:rowOff>43544</xdr:rowOff>
    </xdr:from>
    <xdr:to>
      <xdr:col>2</xdr:col>
      <xdr:colOff>564856</xdr:colOff>
      <xdr:row>24</xdr:row>
      <xdr:rowOff>99692</xdr:rowOff>
    </xdr:to>
    <mc:AlternateContent xmlns:mc="http://schemas.openxmlformats.org/markup-compatibility/2006" xmlns:a14="http://schemas.microsoft.com/office/drawing/2010/main">
      <mc:Choice Requires="a14">
        <xdr:graphicFrame macro="">
          <xdr:nvGraphicFramePr>
            <xdr:cNvPr id="148" name="Payment Method">
              <a:extLst>
                <a:ext uri="{FF2B5EF4-FFF2-40B4-BE49-F238E27FC236}">
                  <a16:creationId xmlns:a16="http://schemas.microsoft.com/office/drawing/2014/main" id="{7CFBBD5D-852E-4518-A3D7-9F229DF85EEA}"/>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542495" y="3282044"/>
              <a:ext cx="1232596" cy="13896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537322</xdr:colOff>
      <xdr:row>7</xdr:row>
      <xdr:rowOff>88737</xdr:rowOff>
    </xdr:from>
    <xdr:to>
      <xdr:col>2</xdr:col>
      <xdr:colOff>593913</xdr:colOff>
      <xdr:row>14</xdr:row>
      <xdr:rowOff>46129</xdr:rowOff>
    </xdr:to>
    <mc:AlternateContent xmlns:mc="http://schemas.openxmlformats.org/markup-compatibility/2006" xmlns:a14="http://schemas.microsoft.com/office/drawing/2010/main">
      <mc:Choice Requires="a14">
        <xdr:graphicFrame macro="">
          <xdr:nvGraphicFramePr>
            <xdr:cNvPr id="149" name="Customer Type">
              <a:extLst>
                <a:ext uri="{FF2B5EF4-FFF2-40B4-BE49-F238E27FC236}">
                  <a16:creationId xmlns:a16="http://schemas.microsoft.com/office/drawing/2014/main" id="{19BB98B6-3172-4770-B7A4-D2D3A912408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37322" y="1406731"/>
              <a:ext cx="1274905" cy="12753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505179</xdr:colOff>
      <xdr:row>6</xdr:row>
      <xdr:rowOff>132634</xdr:rowOff>
    </xdr:from>
    <xdr:ext cx="1145826" cy="243935"/>
    <xdr:sp macro="" textlink="">
      <xdr:nvSpPr>
        <xdr:cNvPr id="150" name="TextBox 149">
          <a:extLst>
            <a:ext uri="{FF2B5EF4-FFF2-40B4-BE49-F238E27FC236}">
              <a16:creationId xmlns:a16="http://schemas.microsoft.com/office/drawing/2014/main" id="{AB007B88-E586-342E-10F7-01EF6370AC8C}"/>
            </a:ext>
          </a:extLst>
        </xdr:cNvPr>
        <xdr:cNvSpPr txBox="1"/>
      </xdr:nvSpPr>
      <xdr:spPr>
        <a:xfrm>
          <a:off x="505179" y="1262343"/>
          <a:ext cx="1145826" cy="243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900" b="0" i="0" u="none" strike="noStrike">
              <a:solidFill>
                <a:schemeClr val="bg1"/>
              </a:solidFill>
              <a:latin typeface="KuLIM PARK" pitchFamily="2" charset="0"/>
            </a:rPr>
            <a:t>Customer</a:t>
          </a:r>
          <a:r>
            <a:rPr lang="en-GB" sz="900" b="0" i="0" u="none" strike="noStrike" baseline="0">
              <a:solidFill>
                <a:schemeClr val="bg1"/>
              </a:solidFill>
              <a:latin typeface="KuLIM PARK" pitchFamily="2" charset="0"/>
            </a:rPr>
            <a:t> Type</a:t>
          </a:r>
          <a:endParaRPr lang="en-GB" sz="900" b="0" i="0" u="none" strike="noStrike">
            <a:solidFill>
              <a:schemeClr val="bg1"/>
            </a:solidFill>
            <a:latin typeface="KuLIM PARK" pitchFamily="2" charset="0"/>
          </a:endParaRPr>
        </a:p>
        <a:p>
          <a:r>
            <a:rPr lang="en-GB" sz="1300" b="0" i="0" u="none" strike="noStrike">
              <a:solidFill>
                <a:sysClr val="windowText" lastClr="000000"/>
              </a:solidFill>
              <a:latin typeface="KuLIM PARK" pitchFamily="2" charset="0"/>
            </a:rPr>
            <a:t> </a:t>
          </a:r>
        </a:p>
      </xdr:txBody>
    </xdr:sp>
    <xdr:clientData/>
  </xdr:oneCellAnchor>
  <xdr:oneCellAnchor>
    <xdr:from>
      <xdr:col>0</xdr:col>
      <xdr:colOff>460877</xdr:colOff>
      <xdr:row>15</xdr:row>
      <xdr:rowOff>165862</xdr:rowOff>
    </xdr:from>
    <xdr:ext cx="1145826" cy="210708"/>
    <xdr:sp macro="" textlink="">
      <xdr:nvSpPr>
        <xdr:cNvPr id="16" name="TextBox 15">
          <a:extLst>
            <a:ext uri="{FF2B5EF4-FFF2-40B4-BE49-F238E27FC236}">
              <a16:creationId xmlns:a16="http://schemas.microsoft.com/office/drawing/2014/main" id="{85738CE0-EE37-F7E8-4EE1-FF89CFE90F4E}"/>
            </a:ext>
          </a:extLst>
        </xdr:cNvPr>
        <xdr:cNvSpPr txBox="1"/>
      </xdr:nvSpPr>
      <xdr:spPr>
        <a:xfrm>
          <a:off x="460877" y="2990135"/>
          <a:ext cx="1145826" cy="210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900" b="0" i="0" u="none" strike="noStrike">
              <a:solidFill>
                <a:schemeClr val="bg1"/>
              </a:solidFill>
              <a:latin typeface="KuLIM PARK" pitchFamily="2" charset="0"/>
            </a:rPr>
            <a:t>Payment</a:t>
          </a:r>
          <a:r>
            <a:rPr lang="en-GB" sz="900" b="0" i="0" u="none" strike="noStrike" baseline="0">
              <a:solidFill>
                <a:schemeClr val="bg1"/>
              </a:solidFill>
              <a:latin typeface="KuLIM PARK" pitchFamily="2" charset="0"/>
            </a:rPr>
            <a:t> Type</a:t>
          </a:r>
          <a:endParaRPr lang="en-GB" sz="900" b="0" i="0" u="none" strike="noStrike">
            <a:solidFill>
              <a:schemeClr val="bg1"/>
            </a:solidFill>
            <a:latin typeface="KuLIM PARK" pitchFamily="2" charset="0"/>
          </a:endParaRPr>
        </a:p>
        <a:p>
          <a:r>
            <a:rPr lang="en-GB" sz="900" b="0" i="0" u="none" strike="noStrike">
              <a:solidFill>
                <a:sysClr val="windowText" lastClr="000000"/>
              </a:solidFill>
              <a:latin typeface="KuLIM PARK" pitchFamily="2" charset="0"/>
            </a:rPr>
            <a:t> </a:t>
          </a:r>
        </a:p>
      </xdr:txBody>
    </xdr:sp>
    <xdr:clientData/>
  </xdr:oneCellAnchor>
  <xdr:oneCellAnchor>
    <xdr:from>
      <xdr:col>0</xdr:col>
      <xdr:colOff>471952</xdr:colOff>
      <xdr:row>25</xdr:row>
      <xdr:rowOff>176938</xdr:rowOff>
    </xdr:from>
    <xdr:ext cx="1145826" cy="321463"/>
    <xdr:sp macro="" textlink="">
      <xdr:nvSpPr>
        <xdr:cNvPr id="17" name="TextBox 16">
          <a:extLst>
            <a:ext uri="{FF2B5EF4-FFF2-40B4-BE49-F238E27FC236}">
              <a16:creationId xmlns:a16="http://schemas.microsoft.com/office/drawing/2014/main" id="{08497EB1-953A-59CD-7C8B-57346605880A}"/>
            </a:ext>
          </a:extLst>
        </xdr:cNvPr>
        <xdr:cNvSpPr txBox="1"/>
      </xdr:nvSpPr>
      <xdr:spPr>
        <a:xfrm>
          <a:off x="471952" y="4884060"/>
          <a:ext cx="1145826" cy="321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900" b="0" i="0" u="none" strike="noStrike">
              <a:solidFill>
                <a:schemeClr val="bg1"/>
              </a:solidFill>
              <a:latin typeface="KuLIM PARK" pitchFamily="2" charset="0"/>
            </a:rPr>
            <a:t>Locations</a:t>
          </a:r>
          <a:r>
            <a:rPr lang="en-GB" sz="900" b="0" i="0" u="none" strike="noStrike" baseline="0">
              <a:solidFill>
                <a:schemeClr val="bg1"/>
              </a:solidFill>
              <a:latin typeface="KuLIM PARK" pitchFamily="2" charset="0"/>
            </a:rPr>
            <a:t> </a:t>
          </a:r>
          <a:endParaRPr lang="en-GB" sz="900" b="0" i="0" u="none" strike="noStrike">
            <a:solidFill>
              <a:schemeClr val="bg1"/>
            </a:solidFill>
            <a:latin typeface="KuLIM PARK" pitchFamily="2" charset="0"/>
          </a:endParaRPr>
        </a:p>
        <a:p>
          <a:r>
            <a:rPr lang="en-GB" sz="1300" b="0" i="0" u="none" strike="noStrike">
              <a:solidFill>
                <a:sysClr val="windowText" lastClr="000000"/>
              </a:solidFill>
              <a:latin typeface="KuLIM PARK" pitchFamily="2" charset="0"/>
            </a:rPr>
            <a:t> </a:t>
          </a:r>
        </a:p>
      </xdr:txBody>
    </xdr:sp>
    <xdr:clientData/>
  </xdr:oneCellAnchor>
  <xdr:twoCellAnchor>
    <xdr:from>
      <xdr:col>8</xdr:col>
      <xdr:colOff>431945</xdr:colOff>
      <xdr:row>13</xdr:row>
      <xdr:rowOff>188284</xdr:rowOff>
    </xdr:from>
    <xdr:to>
      <xdr:col>8</xdr:col>
      <xdr:colOff>431946</xdr:colOff>
      <xdr:row>15</xdr:row>
      <xdr:rowOff>155058</xdr:rowOff>
    </xdr:to>
    <xdr:cxnSp macro="">
      <xdr:nvCxnSpPr>
        <xdr:cNvPr id="22" name="Straight Connector 21">
          <a:extLst>
            <a:ext uri="{FF2B5EF4-FFF2-40B4-BE49-F238E27FC236}">
              <a16:creationId xmlns:a16="http://schemas.microsoft.com/office/drawing/2014/main" id="{D32BDBFF-7CD8-55D1-FC86-4A3F3C91ADE5}"/>
            </a:ext>
          </a:extLst>
        </xdr:cNvPr>
        <xdr:cNvCxnSpPr/>
      </xdr:nvCxnSpPr>
      <xdr:spPr>
        <a:xfrm flipH="1">
          <a:off x="5305201" y="2635987"/>
          <a:ext cx="1" cy="343344"/>
        </a:xfrm>
        <a:prstGeom prst="line">
          <a:avLst/>
        </a:prstGeom>
        <a:ln w="12700">
          <a:solidFill>
            <a:schemeClr val="accent2">
              <a:alpha val="56000"/>
            </a:schemeClr>
          </a:solidFill>
          <a:prstDash val="sysDash"/>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8</xdr:col>
      <xdr:colOff>415008</xdr:colOff>
      <xdr:row>13</xdr:row>
      <xdr:rowOff>136232</xdr:rowOff>
    </xdr:from>
    <xdr:ext cx="1870991" cy="455438"/>
    <xdr:sp macro="" textlink="">
      <xdr:nvSpPr>
        <xdr:cNvPr id="35" name="TextBox 34">
          <a:extLst>
            <a:ext uri="{FF2B5EF4-FFF2-40B4-BE49-F238E27FC236}">
              <a16:creationId xmlns:a16="http://schemas.microsoft.com/office/drawing/2014/main" id="{52E786DF-1734-0E40-8653-5F78C5A7CA94}"/>
            </a:ext>
          </a:extLst>
        </xdr:cNvPr>
        <xdr:cNvSpPr txBox="1"/>
      </xdr:nvSpPr>
      <xdr:spPr>
        <a:xfrm>
          <a:off x="5435243" y="2467056"/>
          <a:ext cx="1870991" cy="45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1000" b="1" i="0" u="none" strike="noStrike" baseline="0">
              <a:solidFill>
                <a:srgbClr val="E64A3E"/>
              </a:solidFill>
              <a:latin typeface="KuLIM PARK" pitchFamily="2" charset="0"/>
            </a:rPr>
            <a:t>London </a:t>
          </a:r>
          <a:r>
            <a:rPr lang="en-GB" sz="1000" b="0" i="0" u="none" strike="noStrike" baseline="0">
              <a:solidFill>
                <a:srgbClr val="E64A3E"/>
              </a:solidFill>
              <a:latin typeface="KuLIM PARK" pitchFamily="2" charset="0"/>
            </a:rPr>
            <a:t>achieved the highest </a:t>
          </a:r>
        </a:p>
        <a:p>
          <a:r>
            <a:rPr lang="en-GB" sz="1000" b="0" i="0" u="none" strike="noStrike" baseline="0">
              <a:solidFill>
                <a:srgbClr val="E64A3E"/>
              </a:solidFill>
              <a:latin typeface="KuLIM PARK" pitchFamily="2" charset="0"/>
            </a:rPr>
            <a:t>sales of</a:t>
          </a:r>
          <a:r>
            <a:rPr lang="en-GB" sz="1000" b="1" i="0" u="none" strike="noStrike" baseline="0">
              <a:solidFill>
                <a:srgbClr val="E64A3E"/>
              </a:solidFill>
              <a:latin typeface="KuLIM PARK" pitchFamily="2" charset="0"/>
            </a:rPr>
            <a:t> £51,366</a:t>
          </a:r>
          <a:endParaRPr lang="en-GB" sz="1000" b="1" i="0" u="none" strike="noStrike">
            <a:solidFill>
              <a:srgbClr val="E64A3E"/>
            </a:solidFill>
            <a:latin typeface="KuLIM PARK" pitchFamily="2" charset="0"/>
          </a:endParaRPr>
        </a:p>
      </xdr:txBody>
    </xdr:sp>
    <xdr:clientData/>
  </xdr:oneCellAnchor>
  <xdr:twoCellAnchor>
    <xdr:from>
      <xdr:col>15</xdr:col>
      <xdr:colOff>324971</xdr:colOff>
      <xdr:row>33</xdr:row>
      <xdr:rowOff>68917</xdr:rowOff>
    </xdr:from>
    <xdr:to>
      <xdr:col>15</xdr:col>
      <xdr:colOff>504265</xdr:colOff>
      <xdr:row>34</xdr:row>
      <xdr:rowOff>57711</xdr:rowOff>
    </xdr:to>
    <xdr:sp macro="" textlink="">
      <xdr:nvSpPr>
        <xdr:cNvPr id="158" name="Oval 157">
          <a:extLst>
            <a:ext uri="{FF2B5EF4-FFF2-40B4-BE49-F238E27FC236}">
              <a16:creationId xmlns:a16="http://schemas.microsoft.com/office/drawing/2014/main" id="{673D6485-EFE0-4FCD-B55E-F4BB5A3AE194}"/>
            </a:ext>
          </a:extLst>
        </xdr:cNvPr>
        <xdr:cNvSpPr/>
      </xdr:nvSpPr>
      <xdr:spPr>
        <a:xfrm>
          <a:off x="9401736" y="6355417"/>
          <a:ext cx="179294" cy="179294"/>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4</a:t>
          </a:r>
        </a:p>
      </xdr:txBody>
    </xdr:sp>
    <xdr:clientData/>
  </xdr:twoCellAnchor>
  <xdr:twoCellAnchor>
    <xdr:from>
      <xdr:col>15</xdr:col>
      <xdr:colOff>336176</xdr:colOff>
      <xdr:row>35</xdr:row>
      <xdr:rowOff>39220</xdr:rowOff>
    </xdr:from>
    <xdr:to>
      <xdr:col>15</xdr:col>
      <xdr:colOff>515470</xdr:colOff>
      <xdr:row>36</xdr:row>
      <xdr:rowOff>28014</xdr:rowOff>
    </xdr:to>
    <xdr:sp macro="" textlink="">
      <xdr:nvSpPr>
        <xdr:cNvPr id="159" name="Oval 158">
          <a:extLst>
            <a:ext uri="{FF2B5EF4-FFF2-40B4-BE49-F238E27FC236}">
              <a16:creationId xmlns:a16="http://schemas.microsoft.com/office/drawing/2014/main" id="{1B5EAEAE-060C-4D3C-BFF5-71C9BC3A7A52}"/>
            </a:ext>
          </a:extLst>
        </xdr:cNvPr>
        <xdr:cNvSpPr/>
      </xdr:nvSpPr>
      <xdr:spPr>
        <a:xfrm>
          <a:off x="9412941" y="6706720"/>
          <a:ext cx="179294" cy="179294"/>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5</a:t>
          </a:r>
        </a:p>
      </xdr:txBody>
    </xdr:sp>
    <xdr:clientData/>
  </xdr:twoCellAnchor>
  <xdr:twoCellAnchor>
    <xdr:from>
      <xdr:col>15</xdr:col>
      <xdr:colOff>298076</xdr:colOff>
      <xdr:row>27</xdr:row>
      <xdr:rowOff>158002</xdr:rowOff>
    </xdr:from>
    <xdr:to>
      <xdr:col>15</xdr:col>
      <xdr:colOff>477370</xdr:colOff>
      <xdr:row>28</xdr:row>
      <xdr:rowOff>146796</xdr:rowOff>
    </xdr:to>
    <xdr:sp macro="" textlink="">
      <xdr:nvSpPr>
        <xdr:cNvPr id="160" name="Oval 159">
          <a:extLst>
            <a:ext uri="{FF2B5EF4-FFF2-40B4-BE49-F238E27FC236}">
              <a16:creationId xmlns:a16="http://schemas.microsoft.com/office/drawing/2014/main" id="{66D08C30-0893-431D-9186-797190B2E695}"/>
            </a:ext>
          </a:extLst>
        </xdr:cNvPr>
        <xdr:cNvSpPr/>
      </xdr:nvSpPr>
      <xdr:spPr>
        <a:xfrm>
          <a:off x="9374841" y="5301502"/>
          <a:ext cx="179294" cy="179294"/>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1</a:t>
          </a:r>
        </a:p>
      </xdr:txBody>
    </xdr:sp>
    <xdr:clientData/>
  </xdr:twoCellAnchor>
  <xdr:twoCellAnchor>
    <xdr:from>
      <xdr:col>15</xdr:col>
      <xdr:colOff>316006</xdr:colOff>
      <xdr:row>29</xdr:row>
      <xdr:rowOff>128307</xdr:rowOff>
    </xdr:from>
    <xdr:to>
      <xdr:col>15</xdr:col>
      <xdr:colOff>495300</xdr:colOff>
      <xdr:row>30</xdr:row>
      <xdr:rowOff>117101</xdr:rowOff>
    </xdr:to>
    <xdr:sp macro="" textlink="">
      <xdr:nvSpPr>
        <xdr:cNvPr id="161" name="Oval 160">
          <a:extLst>
            <a:ext uri="{FF2B5EF4-FFF2-40B4-BE49-F238E27FC236}">
              <a16:creationId xmlns:a16="http://schemas.microsoft.com/office/drawing/2014/main" id="{81F2576E-8859-4302-86FF-8D3729FDB8B1}"/>
            </a:ext>
          </a:extLst>
        </xdr:cNvPr>
        <xdr:cNvSpPr/>
      </xdr:nvSpPr>
      <xdr:spPr>
        <a:xfrm>
          <a:off x="9392771" y="5652807"/>
          <a:ext cx="179294" cy="179294"/>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2</a:t>
          </a:r>
        </a:p>
      </xdr:txBody>
    </xdr:sp>
    <xdr:clientData/>
  </xdr:twoCellAnchor>
  <xdr:twoCellAnchor>
    <xdr:from>
      <xdr:col>15</xdr:col>
      <xdr:colOff>311523</xdr:colOff>
      <xdr:row>31</xdr:row>
      <xdr:rowOff>98612</xdr:rowOff>
    </xdr:from>
    <xdr:to>
      <xdr:col>15</xdr:col>
      <xdr:colOff>490817</xdr:colOff>
      <xdr:row>32</xdr:row>
      <xdr:rowOff>87406</xdr:rowOff>
    </xdr:to>
    <xdr:sp macro="" textlink="">
      <xdr:nvSpPr>
        <xdr:cNvPr id="162" name="Oval 161">
          <a:extLst>
            <a:ext uri="{FF2B5EF4-FFF2-40B4-BE49-F238E27FC236}">
              <a16:creationId xmlns:a16="http://schemas.microsoft.com/office/drawing/2014/main" id="{F9A991B0-CD37-4315-B21C-15FC1D91026F}"/>
            </a:ext>
          </a:extLst>
        </xdr:cNvPr>
        <xdr:cNvSpPr/>
      </xdr:nvSpPr>
      <xdr:spPr>
        <a:xfrm>
          <a:off x="9388288" y="6004112"/>
          <a:ext cx="179294" cy="179294"/>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3</a:t>
          </a:r>
        </a:p>
      </xdr:txBody>
    </xdr:sp>
    <xdr:clientData/>
  </xdr:twoCellAnchor>
  <xdr:oneCellAnchor>
    <xdr:from>
      <xdr:col>9</xdr:col>
      <xdr:colOff>424538</xdr:colOff>
      <xdr:row>6</xdr:row>
      <xdr:rowOff>108855</xdr:rowOff>
    </xdr:from>
    <xdr:ext cx="934253" cy="283028"/>
    <xdr:sp macro="" textlink="">
      <xdr:nvSpPr>
        <xdr:cNvPr id="165" name="TextBox 164">
          <a:extLst>
            <a:ext uri="{FF2B5EF4-FFF2-40B4-BE49-F238E27FC236}">
              <a16:creationId xmlns:a16="http://schemas.microsoft.com/office/drawing/2014/main" id="{733ED9EC-68CB-86A5-22DE-D44B3234BA3A}"/>
            </a:ext>
          </a:extLst>
        </xdr:cNvPr>
        <xdr:cNvSpPr txBox="1"/>
      </xdr:nvSpPr>
      <xdr:spPr>
        <a:xfrm>
          <a:off x="6008909" y="1219198"/>
          <a:ext cx="934253" cy="2830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2800" b="0" i="0" u="none" strike="noStrike">
              <a:solidFill>
                <a:sysClr val="windowText" lastClr="000000"/>
              </a:solidFill>
              <a:latin typeface="KuLIM PARK" pitchFamily="2" charset="0"/>
            </a:rPr>
            <a:t> </a:t>
          </a:r>
          <a:r>
            <a:rPr lang="en-GB" sz="1100" b="0" i="0" u="none" strike="noStrike">
              <a:solidFill>
                <a:sysClr val="windowText" lastClr="000000"/>
              </a:solidFill>
              <a:latin typeface="KuLIM PARK" pitchFamily="2" charset="0"/>
            </a:rPr>
            <a:t>Total</a:t>
          </a:r>
          <a:r>
            <a:rPr lang="en-GB" sz="1100" b="0" i="0" u="none" strike="noStrike" baseline="0">
              <a:solidFill>
                <a:sysClr val="windowText" lastClr="000000"/>
              </a:solidFill>
              <a:latin typeface="KuLIM PARK" pitchFamily="2" charset="0"/>
            </a:rPr>
            <a:t> Profit</a:t>
          </a:r>
          <a:endParaRPr lang="en-GB" sz="1100" b="0" i="0" u="none" strike="noStrike">
            <a:solidFill>
              <a:sysClr val="windowText" lastClr="000000"/>
            </a:solidFill>
            <a:latin typeface="KuLIM PARK" pitchFamily="2" charset="0"/>
          </a:endParaRPr>
        </a:p>
      </xdr:txBody>
    </xdr:sp>
    <xdr:clientData/>
  </xdr:oneCellAnchor>
  <xdr:oneCellAnchor>
    <xdr:from>
      <xdr:col>12</xdr:col>
      <xdr:colOff>437029</xdr:colOff>
      <xdr:row>6</xdr:row>
      <xdr:rowOff>56030</xdr:rowOff>
    </xdr:from>
    <xdr:ext cx="1017779" cy="320586"/>
    <xdr:sp macro="" textlink="">
      <xdr:nvSpPr>
        <xdr:cNvPr id="166" name="TextBox 165">
          <a:extLst>
            <a:ext uri="{FF2B5EF4-FFF2-40B4-BE49-F238E27FC236}">
              <a16:creationId xmlns:a16="http://schemas.microsoft.com/office/drawing/2014/main" id="{BE2DA45B-6F29-8268-EACD-4EB7E68E10F2}"/>
            </a:ext>
          </a:extLst>
        </xdr:cNvPr>
        <xdr:cNvSpPr txBox="1"/>
      </xdr:nvSpPr>
      <xdr:spPr>
        <a:xfrm>
          <a:off x="7698441" y="1199030"/>
          <a:ext cx="1017779" cy="320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GB" sz="2800" b="0" i="0" u="none" strike="noStrike">
              <a:solidFill>
                <a:sysClr val="windowText" lastClr="000000"/>
              </a:solidFill>
              <a:latin typeface="KuLIM PARK" pitchFamily="2" charset="0"/>
            </a:rPr>
            <a:t> </a:t>
          </a:r>
          <a:r>
            <a:rPr lang="en-GB" sz="1100" b="0" i="0" u="none" strike="noStrike">
              <a:solidFill>
                <a:sysClr val="windowText" lastClr="000000"/>
              </a:solidFill>
              <a:latin typeface="KuLIM PARK" pitchFamily="2" charset="0"/>
            </a:rPr>
            <a:t>Total</a:t>
          </a:r>
          <a:r>
            <a:rPr lang="en-GB" sz="1100" b="0" i="0" u="none" strike="noStrike" baseline="0">
              <a:solidFill>
                <a:sysClr val="windowText" lastClr="000000"/>
              </a:solidFill>
              <a:latin typeface="KuLIM PARK" pitchFamily="2" charset="0"/>
            </a:rPr>
            <a:t> Profit</a:t>
          </a:r>
          <a:endParaRPr lang="en-GB" sz="1100" b="0" i="0" u="none" strike="noStrike">
            <a:solidFill>
              <a:sysClr val="windowText" lastClr="000000"/>
            </a:solidFill>
            <a:latin typeface="KuLIM PARK" pitchFamily="2" charset="0"/>
          </a:endParaRPr>
        </a:p>
      </xdr:txBody>
    </xdr:sp>
    <xdr:clientData/>
  </xdr:oneCellAnchor>
  <xdr:oneCellAnchor>
    <xdr:from>
      <xdr:col>15</xdr:col>
      <xdr:colOff>358588</xdr:colOff>
      <xdr:row>5</xdr:row>
      <xdr:rowOff>156882</xdr:rowOff>
    </xdr:from>
    <xdr:ext cx="1017779" cy="499880"/>
    <xdr:sp macro="" textlink="">
      <xdr:nvSpPr>
        <xdr:cNvPr id="167" name="TextBox 166">
          <a:extLst>
            <a:ext uri="{FF2B5EF4-FFF2-40B4-BE49-F238E27FC236}">
              <a16:creationId xmlns:a16="http://schemas.microsoft.com/office/drawing/2014/main" id="{878B67E7-0FD2-F0AB-54BD-59B37FD9E0A8}"/>
            </a:ext>
          </a:extLst>
        </xdr:cNvPr>
        <xdr:cNvSpPr txBox="1"/>
      </xdr:nvSpPr>
      <xdr:spPr>
        <a:xfrm>
          <a:off x="9435353" y="1109382"/>
          <a:ext cx="1017779" cy="499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GB" sz="2800" b="0" i="0" u="none" strike="noStrike">
              <a:solidFill>
                <a:sysClr val="windowText" lastClr="000000"/>
              </a:solidFill>
              <a:latin typeface="KuLIM PARK" pitchFamily="2" charset="0"/>
            </a:rPr>
            <a:t> </a:t>
          </a:r>
          <a:r>
            <a:rPr lang="en-GB" sz="1100" b="0" i="0" u="none" strike="noStrike">
              <a:solidFill>
                <a:sysClr val="windowText" lastClr="000000"/>
              </a:solidFill>
              <a:latin typeface="KuLIM PARK" pitchFamily="2" charset="0"/>
            </a:rPr>
            <a:t>Total</a:t>
          </a:r>
          <a:r>
            <a:rPr lang="en-GB" sz="1100" b="0" i="0" u="none" strike="noStrike" baseline="0">
              <a:solidFill>
                <a:sysClr val="windowText" lastClr="000000"/>
              </a:solidFill>
              <a:latin typeface="KuLIM PARK" pitchFamily="2" charset="0"/>
            </a:rPr>
            <a:t> Profit</a:t>
          </a:r>
          <a:endParaRPr lang="en-GB" sz="1100" b="0" i="0" u="none" strike="noStrike">
            <a:solidFill>
              <a:sysClr val="windowText" lastClr="000000"/>
            </a:solidFill>
            <a:latin typeface="KuLIM PARK" pitchFamily="2" charset="0"/>
          </a:endParaRPr>
        </a:p>
      </xdr:txBody>
    </xdr:sp>
    <xdr:clientData/>
  </xdr:oneCellAnchor>
  <xdr:twoCellAnchor>
    <xdr:from>
      <xdr:col>16</xdr:col>
      <xdr:colOff>549100</xdr:colOff>
      <xdr:row>16</xdr:row>
      <xdr:rowOff>157262</xdr:rowOff>
    </xdr:from>
    <xdr:to>
      <xdr:col>16</xdr:col>
      <xdr:colOff>549101</xdr:colOff>
      <xdr:row>22</xdr:row>
      <xdr:rowOff>112059</xdr:rowOff>
    </xdr:to>
    <xdr:cxnSp macro="">
      <xdr:nvCxnSpPr>
        <xdr:cNvPr id="172" name="Straight Connector 171">
          <a:extLst>
            <a:ext uri="{FF2B5EF4-FFF2-40B4-BE49-F238E27FC236}">
              <a16:creationId xmlns:a16="http://schemas.microsoft.com/office/drawing/2014/main" id="{27D020D1-E741-6FEC-421B-0A16C31B9448}"/>
            </a:ext>
          </a:extLst>
        </xdr:cNvPr>
        <xdr:cNvCxnSpPr/>
      </xdr:nvCxnSpPr>
      <xdr:spPr>
        <a:xfrm>
          <a:off x="10230982" y="3205262"/>
          <a:ext cx="1" cy="1097797"/>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560304</xdr:colOff>
      <xdr:row>27</xdr:row>
      <xdr:rowOff>170889</xdr:rowOff>
    </xdr:from>
    <xdr:to>
      <xdr:col>16</xdr:col>
      <xdr:colOff>571500</xdr:colOff>
      <xdr:row>35</xdr:row>
      <xdr:rowOff>190499</xdr:rowOff>
    </xdr:to>
    <xdr:cxnSp macro="">
      <xdr:nvCxnSpPr>
        <xdr:cNvPr id="175" name="Straight Connector 174">
          <a:extLst>
            <a:ext uri="{FF2B5EF4-FFF2-40B4-BE49-F238E27FC236}">
              <a16:creationId xmlns:a16="http://schemas.microsoft.com/office/drawing/2014/main" id="{76DA95BE-3CE8-8798-69A9-908515582FF3}"/>
            </a:ext>
          </a:extLst>
        </xdr:cNvPr>
        <xdr:cNvCxnSpPr/>
      </xdr:nvCxnSpPr>
      <xdr:spPr>
        <a:xfrm>
          <a:off x="10242186" y="5314389"/>
          <a:ext cx="11196" cy="1543610"/>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425823</xdr:colOff>
      <xdr:row>24</xdr:row>
      <xdr:rowOff>179674</xdr:rowOff>
    </xdr:from>
    <xdr:to>
      <xdr:col>5</xdr:col>
      <xdr:colOff>425835</xdr:colOff>
      <xdr:row>35</xdr:row>
      <xdr:rowOff>56029</xdr:rowOff>
    </xdr:to>
    <xdr:cxnSp macro="">
      <xdr:nvCxnSpPr>
        <xdr:cNvPr id="176" name="Straight Connector 175">
          <a:extLst>
            <a:ext uri="{FF2B5EF4-FFF2-40B4-BE49-F238E27FC236}">
              <a16:creationId xmlns:a16="http://schemas.microsoft.com/office/drawing/2014/main" id="{CEBFF358-9A1B-61DF-9B07-702A1D6B8825}"/>
            </a:ext>
          </a:extLst>
        </xdr:cNvPr>
        <xdr:cNvCxnSpPr/>
      </xdr:nvCxnSpPr>
      <xdr:spPr>
        <a:xfrm flipH="1">
          <a:off x="3451411" y="4751674"/>
          <a:ext cx="12" cy="1971855"/>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476250</xdr:colOff>
      <xdr:row>14</xdr:row>
      <xdr:rowOff>152399</xdr:rowOff>
    </xdr:from>
    <xdr:to>
      <xdr:col>21</xdr:col>
      <xdr:colOff>238685</xdr:colOff>
      <xdr:row>16</xdr:row>
      <xdr:rowOff>64434</xdr:rowOff>
    </xdr:to>
    <xdr:sp macro="" textlink="'Pivot Tables'!U13">
      <xdr:nvSpPr>
        <xdr:cNvPr id="195" name="TextBox 194">
          <a:extLst>
            <a:ext uri="{FF2B5EF4-FFF2-40B4-BE49-F238E27FC236}">
              <a16:creationId xmlns:a16="http://schemas.microsoft.com/office/drawing/2014/main" id="{D55BF854-8A16-0C99-4140-169DC78CCF6B}"/>
            </a:ext>
          </a:extLst>
        </xdr:cNvPr>
        <xdr:cNvSpPr txBox="1"/>
      </xdr:nvSpPr>
      <xdr:spPr>
        <a:xfrm>
          <a:off x="12420600" y="2686049"/>
          <a:ext cx="1019735" cy="273985"/>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B463B6-40D8-4ADB-A7BE-BC56A19F35BF}" type="TxLink">
            <a:rPr lang="en-US" sz="1400" b="1" i="0" u="none" strike="noStrike">
              <a:solidFill>
                <a:srgbClr val="000000"/>
              </a:solidFill>
              <a:latin typeface="Aptos Narrow"/>
            </a:rPr>
            <a:pPr/>
            <a:t>150</a:t>
          </a:fld>
          <a:r>
            <a:rPr lang="en-US" sz="1400" b="1" i="0" u="none" strike="noStrike">
              <a:solidFill>
                <a:srgbClr val="000000"/>
              </a:solidFill>
              <a:latin typeface="Aptos Narrow"/>
            </a:rPr>
            <a:t> Orders</a:t>
          </a:r>
          <a:endParaRPr lang="en-GB" sz="1400" b="1"/>
        </a:p>
      </xdr:txBody>
    </xdr:sp>
    <xdr:clientData/>
  </xdr:twoCellAnchor>
  <xdr:twoCellAnchor>
    <xdr:from>
      <xdr:col>15</xdr:col>
      <xdr:colOff>380889</xdr:colOff>
      <xdr:row>8</xdr:row>
      <xdr:rowOff>54700</xdr:rowOff>
    </xdr:from>
    <xdr:to>
      <xdr:col>17</xdr:col>
      <xdr:colOff>577970</xdr:colOff>
      <xdr:row>8</xdr:row>
      <xdr:rowOff>68635</xdr:rowOff>
    </xdr:to>
    <xdr:cxnSp macro="">
      <xdr:nvCxnSpPr>
        <xdr:cNvPr id="121" name="Straight Connector 120">
          <a:extLst>
            <a:ext uri="{FF2B5EF4-FFF2-40B4-BE49-F238E27FC236}">
              <a16:creationId xmlns:a16="http://schemas.microsoft.com/office/drawing/2014/main" id="{DD9C811A-FE62-864E-05B9-6119DC117772}"/>
            </a:ext>
          </a:extLst>
        </xdr:cNvPr>
        <xdr:cNvCxnSpPr/>
      </xdr:nvCxnSpPr>
      <xdr:spPr>
        <a:xfrm flipV="1">
          <a:off x="9732707" y="1532518"/>
          <a:ext cx="1443990" cy="13935"/>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392435</xdr:colOff>
      <xdr:row>8</xdr:row>
      <xdr:rowOff>128157</xdr:rowOff>
    </xdr:from>
    <xdr:to>
      <xdr:col>11</xdr:col>
      <xdr:colOff>588818</xdr:colOff>
      <xdr:row>8</xdr:row>
      <xdr:rowOff>133293</xdr:rowOff>
    </xdr:to>
    <xdr:cxnSp macro="">
      <xdr:nvCxnSpPr>
        <xdr:cNvPr id="130" name="Straight Connector 129">
          <a:extLst>
            <a:ext uri="{FF2B5EF4-FFF2-40B4-BE49-F238E27FC236}">
              <a16:creationId xmlns:a16="http://schemas.microsoft.com/office/drawing/2014/main" id="{A72FE538-5D57-0F94-11A9-BE7F4B67C213}"/>
            </a:ext>
          </a:extLst>
        </xdr:cNvPr>
        <xdr:cNvCxnSpPr/>
      </xdr:nvCxnSpPr>
      <xdr:spPr>
        <a:xfrm flipV="1">
          <a:off x="5976806" y="1608614"/>
          <a:ext cx="1437355" cy="5136"/>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409753</xdr:colOff>
      <xdr:row>8</xdr:row>
      <xdr:rowOff>48930</xdr:rowOff>
    </xdr:from>
    <xdr:to>
      <xdr:col>14</xdr:col>
      <xdr:colOff>606834</xdr:colOff>
      <xdr:row>8</xdr:row>
      <xdr:rowOff>62865</xdr:rowOff>
    </xdr:to>
    <xdr:cxnSp macro="">
      <xdr:nvCxnSpPr>
        <xdr:cNvPr id="131" name="Straight Connector 130">
          <a:extLst>
            <a:ext uri="{FF2B5EF4-FFF2-40B4-BE49-F238E27FC236}">
              <a16:creationId xmlns:a16="http://schemas.microsoft.com/office/drawing/2014/main" id="{4991335C-4A2A-895B-DEFF-3874E7318D05}"/>
            </a:ext>
          </a:extLst>
        </xdr:cNvPr>
        <xdr:cNvCxnSpPr/>
      </xdr:nvCxnSpPr>
      <xdr:spPr>
        <a:xfrm flipV="1">
          <a:off x="7891208" y="1526748"/>
          <a:ext cx="1443990" cy="13935"/>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602426</xdr:colOff>
      <xdr:row>15</xdr:row>
      <xdr:rowOff>158921</xdr:rowOff>
    </xdr:from>
    <xdr:to>
      <xdr:col>6</xdr:col>
      <xdr:colOff>171280</xdr:colOff>
      <xdr:row>15</xdr:row>
      <xdr:rowOff>164057</xdr:rowOff>
    </xdr:to>
    <xdr:cxnSp macro="">
      <xdr:nvCxnSpPr>
        <xdr:cNvPr id="133" name="Straight Connector 132">
          <a:extLst>
            <a:ext uri="{FF2B5EF4-FFF2-40B4-BE49-F238E27FC236}">
              <a16:creationId xmlns:a16="http://schemas.microsoft.com/office/drawing/2014/main" id="{2D5AF50F-9803-CE0C-D05D-1DFE4BFC52AA}"/>
            </a:ext>
          </a:extLst>
        </xdr:cNvPr>
        <xdr:cNvCxnSpPr/>
      </xdr:nvCxnSpPr>
      <xdr:spPr>
        <a:xfrm flipV="1">
          <a:off x="2485014" y="2848333"/>
          <a:ext cx="1451442" cy="5136"/>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415634</xdr:colOff>
      <xdr:row>8</xdr:row>
      <xdr:rowOff>92364</xdr:rowOff>
    </xdr:from>
    <xdr:to>
      <xdr:col>5</xdr:col>
      <xdr:colOff>600360</xdr:colOff>
      <xdr:row>8</xdr:row>
      <xdr:rowOff>92365</xdr:rowOff>
    </xdr:to>
    <xdr:cxnSp macro="">
      <xdr:nvCxnSpPr>
        <xdr:cNvPr id="134" name="Straight Connector 133">
          <a:extLst>
            <a:ext uri="{FF2B5EF4-FFF2-40B4-BE49-F238E27FC236}">
              <a16:creationId xmlns:a16="http://schemas.microsoft.com/office/drawing/2014/main" id="{11157AA3-8CF0-08F0-0DC6-BD213E9ED672}"/>
            </a:ext>
          </a:extLst>
        </xdr:cNvPr>
        <xdr:cNvCxnSpPr/>
      </xdr:nvCxnSpPr>
      <xdr:spPr>
        <a:xfrm>
          <a:off x="2285998" y="1570182"/>
          <a:ext cx="1431635" cy="1"/>
        </a:xfrm>
        <a:prstGeom prst="line">
          <a:avLst/>
        </a:prstGeom>
        <a:ln w="3175">
          <a:solidFill>
            <a:schemeClr val="tx1">
              <a:lumMod val="85000"/>
              <a:lumOff val="1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69707</xdr:colOff>
      <xdr:row>27</xdr:row>
      <xdr:rowOff>35859</xdr:rowOff>
    </xdr:from>
    <xdr:to>
      <xdr:col>21</xdr:col>
      <xdr:colOff>618565</xdr:colOff>
      <xdr:row>27</xdr:row>
      <xdr:rowOff>57091</xdr:rowOff>
    </xdr:to>
    <xdr:cxnSp macro="">
      <xdr:nvCxnSpPr>
        <xdr:cNvPr id="136" name="Straight Connector 135">
          <a:extLst>
            <a:ext uri="{FF2B5EF4-FFF2-40B4-BE49-F238E27FC236}">
              <a16:creationId xmlns:a16="http://schemas.microsoft.com/office/drawing/2014/main" id="{DDAD3D69-BEA1-CAA1-6F4C-88F824B14ABB}"/>
            </a:ext>
          </a:extLst>
        </xdr:cNvPr>
        <xdr:cNvCxnSpPr/>
      </xdr:nvCxnSpPr>
      <xdr:spPr>
        <a:xfrm flipV="1">
          <a:off x="11992766" y="4876800"/>
          <a:ext cx="1803917" cy="21232"/>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392435</xdr:colOff>
      <xdr:row>8</xdr:row>
      <xdr:rowOff>57091</xdr:rowOff>
    </xdr:from>
    <xdr:to>
      <xdr:col>8</xdr:col>
      <xdr:colOff>609600</xdr:colOff>
      <xdr:row>8</xdr:row>
      <xdr:rowOff>57150</xdr:rowOff>
    </xdr:to>
    <xdr:cxnSp macro="">
      <xdr:nvCxnSpPr>
        <xdr:cNvPr id="65" name="Straight Connector 64">
          <a:extLst>
            <a:ext uri="{FF2B5EF4-FFF2-40B4-BE49-F238E27FC236}">
              <a16:creationId xmlns:a16="http://schemas.microsoft.com/office/drawing/2014/main" id="{AE86BF38-3098-9096-3164-2297D231E8B2}"/>
            </a:ext>
          </a:extLst>
        </xdr:cNvPr>
        <xdr:cNvCxnSpPr/>
      </xdr:nvCxnSpPr>
      <xdr:spPr>
        <a:xfrm>
          <a:off x="4164335" y="1504891"/>
          <a:ext cx="1474465" cy="59"/>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5</xdr:col>
      <xdr:colOff>435427</xdr:colOff>
      <xdr:row>6</xdr:row>
      <xdr:rowOff>130630</xdr:rowOff>
    </xdr:from>
    <xdr:to>
      <xdr:col>6</xdr:col>
      <xdr:colOff>21769</xdr:colOff>
      <xdr:row>7</xdr:row>
      <xdr:rowOff>152400</xdr:rowOff>
    </xdr:to>
    <xdr:pic>
      <xdr:nvPicPr>
        <xdr:cNvPr id="114" name="Picture 113">
          <a:extLst>
            <a:ext uri="{FF2B5EF4-FFF2-40B4-BE49-F238E27FC236}">
              <a16:creationId xmlns:a16="http://schemas.microsoft.com/office/drawing/2014/main" id="{F7D1CB01-A4B9-13F5-4E35-19D77702862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537856" y="1240973"/>
          <a:ext cx="206827" cy="206827"/>
        </a:xfrm>
        <a:prstGeom prst="rect">
          <a:avLst/>
        </a:prstGeom>
      </xdr:spPr>
    </xdr:pic>
    <xdr:clientData/>
  </xdr:twoCellAnchor>
  <xdr:twoCellAnchor editAs="oneCell">
    <xdr:from>
      <xdr:col>8</xdr:col>
      <xdr:colOff>370115</xdr:colOff>
      <xdr:row>6</xdr:row>
      <xdr:rowOff>141515</xdr:rowOff>
    </xdr:from>
    <xdr:to>
      <xdr:col>8</xdr:col>
      <xdr:colOff>576942</xdr:colOff>
      <xdr:row>7</xdr:row>
      <xdr:rowOff>163285</xdr:rowOff>
    </xdr:to>
    <xdr:pic>
      <xdr:nvPicPr>
        <xdr:cNvPr id="135" name="Picture 134">
          <a:extLst>
            <a:ext uri="{FF2B5EF4-FFF2-40B4-BE49-F238E27FC236}">
              <a16:creationId xmlns:a16="http://schemas.microsoft.com/office/drawing/2014/main" id="{1B8C4C0A-351F-720F-222E-F2C3398D3B5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334001" y="1251858"/>
          <a:ext cx="206827" cy="206827"/>
        </a:xfrm>
        <a:prstGeom prst="rect">
          <a:avLst/>
        </a:prstGeom>
      </xdr:spPr>
    </xdr:pic>
    <xdr:clientData/>
  </xdr:twoCellAnchor>
  <xdr:twoCellAnchor editAs="oneCell">
    <xdr:from>
      <xdr:col>11</xdr:col>
      <xdr:colOff>413659</xdr:colOff>
      <xdr:row>6</xdr:row>
      <xdr:rowOff>119744</xdr:rowOff>
    </xdr:from>
    <xdr:to>
      <xdr:col>12</xdr:col>
      <xdr:colOff>0</xdr:colOff>
      <xdr:row>7</xdr:row>
      <xdr:rowOff>141514</xdr:rowOff>
    </xdr:to>
    <xdr:pic>
      <xdr:nvPicPr>
        <xdr:cNvPr id="155" name="Picture 154">
          <a:extLst>
            <a:ext uri="{FF2B5EF4-FFF2-40B4-BE49-F238E27FC236}">
              <a16:creationId xmlns:a16="http://schemas.microsoft.com/office/drawing/2014/main" id="{A2DD4CE2-F8AF-C312-2ED1-BB59C4408CA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39002" y="1230087"/>
          <a:ext cx="206827" cy="206827"/>
        </a:xfrm>
        <a:prstGeom prst="rect">
          <a:avLst/>
        </a:prstGeom>
      </xdr:spPr>
    </xdr:pic>
    <xdr:clientData/>
  </xdr:twoCellAnchor>
  <xdr:twoCellAnchor editAs="oneCell">
    <xdr:from>
      <xdr:col>14</xdr:col>
      <xdr:colOff>402772</xdr:colOff>
      <xdr:row>6</xdr:row>
      <xdr:rowOff>108857</xdr:rowOff>
    </xdr:from>
    <xdr:to>
      <xdr:col>14</xdr:col>
      <xdr:colOff>609599</xdr:colOff>
      <xdr:row>7</xdr:row>
      <xdr:rowOff>130627</xdr:rowOff>
    </xdr:to>
    <xdr:pic>
      <xdr:nvPicPr>
        <xdr:cNvPr id="156" name="Picture 155">
          <a:extLst>
            <a:ext uri="{FF2B5EF4-FFF2-40B4-BE49-F238E27FC236}">
              <a16:creationId xmlns:a16="http://schemas.microsoft.com/office/drawing/2014/main" id="{C8B5EC89-1411-28FA-79D5-338163A974D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089572" y="1219200"/>
          <a:ext cx="206827" cy="206827"/>
        </a:xfrm>
        <a:prstGeom prst="rect">
          <a:avLst/>
        </a:prstGeom>
      </xdr:spPr>
    </xdr:pic>
    <xdr:clientData/>
  </xdr:twoCellAnchor>
  <xdr:twoCellAnchor editAs="oneCell">
    <xdr:from>
      <xdr:col>17</xdr:col>
      <xdr:colOff>391887</xdr:colOff>
      <xdr:row>6</xdr:row>
      <xdr:rowOff>130629</xdr:rowOff>
    </xdr:from>
    <xdr:to>
      <xdr:col>17</xdr:col>
      <xdr:colOff>598714</xdr:colOff>
      <xdr:row>7</xdr:row>
      <xdr:rowOff>152399</xdr:rowOff>
    </xdr:to>
    <xdr:pic>
      <xdr:nvPicPr>
        <xdr:cNvPr id="164" name="Picture 163">
          <a:extLst>
            <a:ext uri="{FF2B5EF4-FFF2-40B4-BE49-F238E27FC236}">
              <a16:creationId xmlns:a16="http://schemas.microsoft.com/office/drawing/2014/main" id="{120C521D-BBEE-1322-A0B2-6896DA708B9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940144" y="1240972"/>
          <a:ext cx="206827" cy="206827"/>
        </a:xfrm>
        <a:prstGeom prst="rect">
          <a:avLst/>
        </a:prstGeom>
      </xdr:spPr>
    </xdr:pic>
    <xdr:clientData/>
  </xdr:twoCellAnchor>
  <xdr:twoCellAnchor>
    <xdr:from>
      <xdr:col>3</xdr:col>
      <xdr:colOff>384200</xdr:colOff>
      <xdr:row>7</xdr:row>
      <xdr:rowOff>67875</xdr:rowOff>
    </xdr:from>
    <xdr:to>
      <xdr:col>3</xdr:col>
      <xdr:colOff>489858</xdr:colOff>
      <xdr:row>7</xdr:row>
      <xdr:rowOff>185056</xdr:rowOff>
    </xdr:to>
    <xdr:sp macro="" textlink="">
      <xdr:nvSpPr>
        <xdr:cNvPr id="168" name="Oval 167">
          <a:extLst>
            <a:ext uri="{FF2B5EF4-FFF2-40B4-BE49-F238E27FC236}">
              <a16:creationId xmlns:a16="http://schemas.microsoft.com/office/drawing/2014/main" id="{59D611E8-DBE4-DAA6-14B6-4A0C6441146D}"/>
            </a:ext>
          </a:extLst>
        </xdr:cNvPr>
        <xdr:cNvSpPr/>
      </xdr:nvSpPr>
      <xdr:spPr>
        <a:xfrm>
          <a:off x="2245657" y="1363275"/>
          <a:ext cx="105658" cy="117181"/>
        </a:xfrm>
        <a:prstGeom prst="ellipse">
          <a:avLst/>
        </a:prstGeom>
        <a:solidFill>
          <a:srgbClr val="E64A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editAs="oneCell">
    <xdr:from>
      <xdr:col>21</xdr:col>
      <xdr:colOff>533400</xdr:colOff>
      <xdr:row>6</xdr:row>
      <xdr:rowOff>119744</xdr:rowOff>
    </xdr:from>
    <xdr:to>
      <xdr:col>22</xdr:col>
      <xdr:colOff>218395</xdr:colOff>
      <xdr:row>8</xdr:row>
      <xdr:rowOff>55111</xdr:rowOff>
    </xdr:to>
    <xdr:pic>
      <xdr:nvPicPr>
        <xdr:cNvPr id="171" name="Picture 170">
          <a:extLst>
            <a:ext uri="{FF2B5EF4-FFF2-40B4-BE49-F238E27FC236}">
              <a16:creationId xmlns:a16="http://schemas.microsoft.com/office/drawing/2014/main" id="{EC08FE0A-0A73-2225-D6B8-9122AD42905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63600" y="1230087"/>
          <a:ext cx="305481" cy="305481"/>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0.29557</cdr:x>
      <cdr:y>0.48901</cdr:y>
    </cdr:from>
    <cdr:to>
      <cdr:x>0.74187</cdr:x>
      <cdr:y>0.77473</cdr:y>
    </cdr:to>
    <cdr:sp macro="" textlink="">
      <cdr:nvSpPr>
        <cdr:cNvPr id="2" name="TextBox 1">
          <a:extLst xmlns:a="http://schemas.openxmlformats.org/drawingml/2006/main">
            <a:ext uri="{FF2B5EF4-FFF2-40B4-BE49-F238E27FC236}">
              <a16:creationId xmlns:a16="http://schemas.microsoft.com/office/drawing/2014/main" id="{451B42B4-4945-8C43-3C93-42B6DB420DAD}"/>
            </a:ext>
          </a:extLst>
        </cdr:cNvPr>
        <cdr:cNvSpPr txBox="1"/>
      </cdr:nvSpPr>
      <cdr:spPr>
        <a:xfrm xmlns:a="http://schemas.openxmlformats.org/drawingml/2006/main">
          <a:off x="672354" y="997320"/>
          <a:ext cx="1015253" cy="58270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0.47291</cdr:x>
      <cdr:y>0.51648</cdr:y>
    </cdr:from>
    <cdr:to>
      <cdr:x>0.87488</cdr:x>
      <cdr:y>0.96483</cdr:y>
    </cdr:to>
    <cdr:sp macro="" textlink="">
      <cdr:nvSpPr>
        <cdr:cNvPr id="3" name="TextBox 2">
          <a:extLst xmlns:a="http://schemas.openxmlformats.org/drawingml/2006/main">
            <a:ext uri="{FF2B5EF4-FFF2-40B4-BE49-F238E27FC236}">
              <a16:creationId xmlns:a16="http://schemas.microsoft.com/office/drawing/2014/main" id="{11F75984-0A4E-2B69-9918-B038135C0261}"/>
            </a:ext>
          </a:extLst>
        </cdr:cNvPr>
        <cdr:cNvSpPr txBox="1"/>
      </cdr:nvSpPr>
      <cdr:spPr>
        <a:xfrm xmlns:a="http://schemas.openxmlformats.org/drawingml/2006/main">
          <a:off x="1075765" y="10533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Otoo" refreshedDate="45777.438936689818" createdVersion="8" refreshedVersion="8" minRefreshableVersion="3" recordCount="150" xr:uid="{77654DEF-FA01-4382-BC8B-D58AC0076A5F}">
  <cacheSource type="worksheet">
    <worksheetSource name="Table1"/>
  </cacheSource>
  <cacheFields count="17">
    <cacheField name="Date" numFmtId="14">
      <sharedItems containsSemiMixedTypes="0" containsNonDate="0" containsDate="1" containsString="0" minDate="2024-01-04T00:00:00" maxDate="2024-12-11T00:00:00" count="119">
        <d v="2024-01-22T00:00:00"/>
        <d v="2024-10-06T00:00:00"/>
        <d v="2024-11-19T00:00:00"/>
        <d v="2024-08-26T00:00:00"/>
        <d v="2024-07-29T00:00:00"/>
        <d v="2024-12-07T00:00:00"/>
        <d v="2024-04-20T00:00:00"/>
        <d v="2024-11-18T00:00:00"/>
        <d v="2024-08-09T00:00:00"/>
        <d v="2024-11-01T00:00:00"/>
        <d v="2024-03-18T00:00:00"/>
        <d v="2024-01-27T00:00:00"/>
        <d v="2024-06-28T00:00:00"/>
        <d v="2024-10-22T00:00:00"/>
        <d v="2024-05-11T00:00:00"/>
        <d v="2024-01-31T00:00:00"/>
        <d v="2024-09-05T00:00:00"/>
        <d v="2024-06-18T00:00:00"/>
        <d v="2024-08-29T00:00:00"/>
        <d v="2024-03-06T00:00:00"/>
        <d v="2024-05-24T00:00:00"/>
        <d v="2024-10-13T00:00:00"/>
        <d v="2024-03-14T00:00:00"/>
        <d v="2024-09-24T00:00:00"/>
        <d v="2024-01-12T00:00:00"/>
        <d v="2024-09-10T00:00:00"/>
        <d v="2024-07-17T00:00:00"/>
        <d v="2024-03-20T00:00:00"/>
        <d v="2024-09-30T00:00:00"/>
        <d v="2024-03-22T00:00:00"/>
        <d v="2024-02-06T00:00:00"/>
        <d v="2024-04-05T00:00:00"/>
        <d v="2024-04-26T00:00:00"/>
        <d v="2024-10-04T00:00:00"/>
        <d v="2024-04-14T00:00:00"/>
        <d v="2024-05-13T00:00:00"/>
        <d v="2024-06-17T00:00:00"/>
        <d v="2024-08-04T00:00:00"/>
        <d v="2024-04-24T00:00:00"/>
        <d v="2024-05-30T00:00:00"/>
        <d v="2024-08-23T00:00:00"/>
        <d v="2024-08-07T00:00:00"/>
        <d v="2024-03-31T00:00:00"/>
        <d v="2024-06-01T00:00:00"/>
        <d v="2024-04-07T00:00:00"/>
        <d v="2024-04-11T00:00:00"/>
        <d v="2024-01-23T00:00:00"/>
        <d v="2024-01-15T00:00:00"/>
        <d v="2024-02-08T00:00:00"/>
        <d v="2024-07-28T00:00:00"/>
        <d v="2024-09-01T00:00:00"/>
        <d v="2024-08-06T00:00:00"/>
        <d v="2024-09-08T00:00:00"/>
        <d v="2024-02-10T00:00:00"/>
        <d v="2024-09-02T00:00:00"/>
        <d v="2024-02-03T00:00:00"/>
        <d v="2024-02-19T00:00:00"/>
        <d v="2024-05-25T00:00:00"/>
        <d v="2024-04-17T00:00:00"/>
        <d v="2024-09-28T00:00:00"/>
        <d v="2024-05-18T00:00:00"/>
        <d v="2024-01-04T00:00:00"/>
        <d v="2024-04-02T00:00:00"/>
        <d v="2024-05-04T00:00:00"/>
        <d v="2024-07-13T00:00:00"/>
        <d v="2024-02-29T00:00:00"/>
        <d v="2024-06-30T00:00:00"/>
        <d v="2024-09-23T00:00:00"/>
        <d v="2024-01-18T00:00:00"/>
        <d v="2024-05-09T00:00:00"/>
        <d v="2024-06-26T00:00:00"/>
        <d v="2024-09-14T00:00:00"/>
        <d v="2024-07-11T00:00:00"/>
        <d v="2024-06-07T00:00:00"/>
        <d v="2024-07-18T00:00:00"/>
        <d v="2024-07-16T00:00:00"/>
        <d v="2024-10-01T00:00:00"/>
        <d v="2024-03-08T00:00:00"/>
        <d v="2024-09-26T00:00:00"/>
        <d v="2024-04-21T00:00:00"/>
        <d v="2024-01-30T00:00:00"/>
        <d v="2024-01-20T00:00:00"/>
        <d v="2024-09-17T00:00:00"/>
        <d v="2024-09-03T00:00:00"/>
        <d v="2024-08-28T00:00:00"/>
        <d v="2024-04-27T00:00:00"/>
        <d v="2024-03-13T00:00:00"/>
        <d v="2024-04-13T00:00:00"/>
        <d v="2024-06-23T00:00:00"/>
        <d v="2024-12-01T00:00:00"/>
        <d v="2024-03-29T00:00:00"/>
        <d v="2024-01-13T00:00:00"/>
        <d v="2024-12-10T00:00:00"/>
        <d v="2024-11-09T00:00:00"/>
        <d v="2024-03-21T00:00:00"/>
        <d v="2024-02-07T00:00:00"/>
        <d v="2024-06-06T00:00:00"/>
        <d v="2024-10-30T00:00:00"/>
        <d v="2024-02-24T00:00:00"/>
        <d v="2024-11-04T00:00:00"/>
        <d v="2024-01-14T00:00:00"/>
        <d v="2024-08-10T00:00:00"/>
        <d v="2024-03-16T00:00:00"/>
        <d v="2024-06-19T00:00:00"/>
        <d v="2024-06-09T00:00:00"/>
        <d v="2024-05-19T00:00:00"/>
        <d v="2024-04-30T00:00:00"/>
        <d v="2024-07-10T00:00:00"/>
        <d v="2024-10-14T00:00:00"/>
        <d v="2024-09-09T00:00:00"/>
        <d v="2024-05-26T00:00:00"/>
        <d v="2024-07-24T00:00:00"/>
        <d v="2024-11-21T00:00:00"/>
        <d v="2024-08-25T00:00:00"/>
        <d v="2024-02-12T00:00:00"/>
        <d v="2024-03-05T00:00:00"/>
        <d v="2024-09-20T00:00:00"/>
        <d v="2024-11-14T00:00:00"/>
        <d v="2024-11-08T00:00:00"/>
      </sharedItems>
      <fieldGroup par="16"/>
    </cacheField>
    <cacheField name="Product Name" numFmtId="0">
      <sharedItems/>
    </cacheField>
    <cacheField name="Category" numFmtId="0">
      <sharedItems count="5">
        <s v="Home Goods"/>
        <s v="Clothing"/>
        <s v="Electronics"/>
        <s v="Sports"/>
        <s v="Beauty"/>
      </sharedItems>
    </cacheField>
    <cacheField name="Sales Representative" numFmtId="0">
      <sharedItems count="5">
        <s v="Lucas"/>
        <s v="Walker"/>
        <s v="Amelia"/>
        <s v="Emma"/>
        <s v="Jasmine"/>
      </sharedItems>
    </cacheField>
    <cacheField name="Region" numFmtId="0">
      <sharedItems count="4">
        <s v="Manchester"/>
        <s v="London"/>
        <s v="Oxford"/>
        <s v="Leeds"/>
      </sharedItems>
    </cacheField>
    <cacheField name="Quantity Sold" numFmtId="0">
      <sharedItems containsSemiMixedTypes="0" containsString="0" containsNumber="1" containsInteger="1" minValue="0" maxValue="10"/>
    </cacheField>
    <cacheField name="Unit Price" numFmtId="0">
      <sharedItems containsSemiMixedTypes="0" containsString="0" containsNumber="1" minValue="22.99" maxValue="1170.99"/>
    </cacheField>
    <cacheField name="Total Sale" numFmtId="0">
      <sharedItems containsSemiMixedTypes="0" containsString="0" containsNumber="1" minValue="0" maxValue="4364.91"/>
    </cacheField>
    <cacheField name="Cost Price" numFmtId="0">
      <sharedItems containsSemiMixedTypes="0" containsString="0" containsNumber="1" minValue="0" maxValue="3309.68"/>
    </cacheField>
    <cacheField name="Profit" numFmtId="0">
      <sharedItems containsSemiMixedTypes="0" containsString="0" containsNumber="1" minValue="-433.83000000000004" maxValue="3067.38"/>
    </cacheField>
    <cacheField name="Payment Method" numFmtId="0">
      <sharedItems count="3">
        <s v="Credit Card"/>
        <s v="Cash"/>
        <s v="Online Transfer"/>
      </sharedItems>
    </cacheField>
    <cacheField name="Order Status" numFmtId="0">
      <sharedItems count="3">
        <s v="Completed"/>
        <s v="Pending"/>
        <s v="Cancelled"/>
      </sharedItems>
    </cacheField>
    <cacheField name="Actual Qty Sold" numFmtId="0">
      <sharedItems containsSemiMixedTypes="0" containsString="0" containsNumber="1" containsInteger="1" minValue="0" maxValue="10"/>
    </cacheField>
    <cacheField name="Region Manager" numFmtId="0">
      <sharedItems count="4">
        <s v="Emily Brown"/>
        <s v="James Green"/>
        <s v="Harry Wright"/>
        <s v="Sophia Hall"/>
      </sharedItems>
    </cacheField>
    <cacheField name="Customer Type" numFmtId="0">
      <sharedItems count="3">
        <s v="Regular"/>
        <s v="VIP"/>
        <s v="New"/>
      </sharedItems>
    </cacheField>
    <cacheField name="Days (Date)" numFmtId="0" databaseField="0">
      <fieldGroup base="0">
        <rangePr groupBy="days" startDate="2024-01-04T00:00:00" endDate="2024-12-11T00:00:00"/>
        <groupItems count="368">
          <s v="&lt;04/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12/2024"/>
        </groupItems>
      </fieldGroup>
    </cacheField>
    <cacheField name="Months (Date)" numFmtId="0" databaseField="0">
      <fieldGroup base="0">
        <rangePr groupBy="months" startDate="2024-01-04T00:00:00" endDate="2024-12-11T00:00:00"/>
        <groupItems count="14">
          <s v="&lt;04/01/2024"/>
          <s v="Jan"/>
          <s v="Feb"/>
          <s v="Mar"/>
          <s v="Apr"/>
          <s v="May"/>
          <s v="Jun"/>
          <s v="Jul"/>
          <s v="Aug"/>
          <s v="Sep"/>
          <s v="Oct"/>
          <s v="Nov"/>
          <s v="Dec"/>
          <s v="&gt;11/12/2024"/>
        </groupItems>
      </fieldGroup>
    </cacheField>
  </cacheFields>
  <extLst>
    <ext xmlns:x14="http://schemas.microsoft.com/office/spreadsheetml/2009/9/main" uri="{725AE2AE-9491-48be-B2B4-4EB974FC3084}">
      <x14:pivotCacheDefinition pivotCacheId="104856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s v="Table"/>
    <x v="0"/>
    <x v="0"/>
    <x v="0"/>
    <n v="1"/>
    <n v="91.99"/>
    <n v="91.99"/>
    <n v="51.81"/>
    <n v="40.179999999999993"/>
    <x v="0"/>
    <x v="0"/>
    <n v="1"/>
    <x v="0"/>
    <x v="0"/>
  </r>
  <r>
    <x v="1"/>
    <s v="Curtains"/>
    <x v="0"/>
    <x v="1"/>
    <x v="1"/>
    <n v="9"/>
    <n v="462.99"/>
    <n v="4166.91"/>
    <n v="1099.53"/>
    <n v="3067.38"/>
    <x v="1"/>
    <x v="1"/>
    <n v="9"/>
    <x v="1"/>
    <x v="1"/>
  </r>
  <r>
    <x v="2"/>
    <s v="Sneakers"/>
    <x v="1"/>
    <x v="1"/>
    <x v="2"/>
    <n v="0"/>
    <n v="198.99"/>
    <n v="0"/>
    <n v="0"/>
    <n v="0"/>
    <x v="2"/>
    <x v="2"/>
    <n v="0"/>
    <x v="2"/>
    <x v="2"/>
  </r>
  <r>
    <x v="3"/>
    <s v="Chair"/>
    <x v="0"/>
    <x v="1"/>
    <x v="2"/>
    <n v="6"/>
    <n v="125.99"/>
    <n v="755.93999999999994"/>
    <n v="305.02"/>
    <n v="450.91999999999996"/>
    <x v="0"/>
    <x v="0"/>
    <n v="6"/>
    <x v="3"/>
    <x v="0"/>
  </r>
  <r>
    <x v="4"/>
    <s v="Lamp"/>
    <x v="0"/>
    <x v="1"/>
    <x v="1"/>
    <n v="5"/>
    <n v="244.99"/>
    <n v="1224.95"/>
    <n v="783.6"/>
    <n v="441.35"/>
    <x v="1"/>
    <x v="1"/>
    <n v="5"/>
    <x v="0"/>
    <x v="1"/>
  </r>
  <r>
    <x v="5"/>
    <s v="Laptop"/>
    <x v="2"/>
    <x v="1"/>
    <x v="1"/>
    <n v="3"/>
    <n v="1170.99"/>
    <n v="3512.9700000000003"/>
    <n v="1920.98"/>
    <n v="1591.9900000000002"/>
    <x v="2"/>
    <x v="0"/>
    <n v="3"/>
    <x v="1"/>
    <x v="2"/>
  </r>
  <r>
    <x v="6"/>
    <s v="T-Shirt"/>
    <x v="1"/>
    <x v="2"/>
    <x v="2"/>
    <n v="0"/>
    <n v="249.99"/>
    <n v="0"/>
    <n v="0"/>
    <n v="0"/>
    <x v="0"/>
    <x v="2"/>
    <n v="0"/>
    <x v="2"/>
    <x v="0"/>
  </r>
  <r>
    <x v="7"/>
    <s v="Yoga Mat"/>
    <x v="3"/>
    <x v="1"/>
    <x v="1"/>
    <n v="5"/>
    <n v="337.99"/>
    <n v="1689.95"/>
    <n v="839.4"/>
    <n v="850.55000000000007"/>
    <x v="1"/>
    <x v="0"/>
    <n v="5"/>
    <x v="3"/>
    <x v="1"/>
  </r>
  <r>
    <x v="8"/>
    <s v="Tennis Racket"/>
    <x v="3"/>
    <x v="2"/>
    <x v="3"/>
    <n v="5"/>
    <n v="491.99"/>
    <n v="2459.9499999999998"/>
    <n v="1416.5"/>
    <n v="1043.4499999999998"/>
    <x v="2"/>
    <x v="1"/>
    <n v="5"/>
    <x v="0"/>
    <x v="2"/>
  </r>
  <r>
    <x v="9"/>
    <s v="Chair"/>
    <x v="0"/>
    <x v="1"/>
    <x v="2"/>
    <n v="4"/>
    <n v="394.99"/>
    <n v="1579.96"/>
    <n v="1017.68"/>
    <n v="562.28000000000009"/>
    <x v="0"/>
    <x v="0"/>
    <n v="4"/>
    <x v="1"/>
    <x v="0"/>
  </r>
  <r>
    <x v="10"/>
    <s v="Dumbbells"/>
    <x v="3"/>
    <x v="0"/>
    <x v="3"/>
    <n v="2"/>
    <n v="216.99"/>
    <n v="433.98"/>
    <n v="167.3"/>
    <n v="266.68"/>
    <x v="1"/>
    <x v="1"/>
    <n v="2"/>
    <x v="2"/>
    <x v="1"/>
  </r>
  <r>
    <x v="11"/>
    <s v="Yoga Mat"/>
    <x v="3"/>
    <x v="3"/>
    <x v="2"/>
    <n v="0"/>
    <n v="457.99"/>
    <n v="0"/>
    <n v="0"/>
    <n v="0"/>
    <x v="2"/>
    <x v="2"/>
    <n v="0"/>
    <x v="3"/>
    <x v="2"/>
  </r>
  <r>
    <x v="12"/>
    <s v="Table"/>
    <x v="0"/>
    <x v="2"/>
    <x v="1"/>
    <n v="8"/>
    <n v="438.99"/>
    <n v="3511.92"/>
    <n v="2166.64"/>
    <n v="1345.2800000000002"/>
    <x v="0"/>
    <x v="0"/>
    <n v="8"/>
    <x v="0"/>
    <x v="0"/>
  </r>
  <r>
    <x v="13"/>
    <s v="Chair"/>
    <x v="0"/>
    <x v="4"/>
    <x v="2"/>
    <n v="2"/>
    <n v="56.99"/>
    <n v="113.98"/>
    <n v="53.959999999999994"/>
    <n v="60.02000000000001"/>
    <x v="1"/>
    <x v="0"/>
    <n v="2"/>
    <x v="1"/>
    <x v="1"/>
  </r>
  <r>
    <x v="14"/>
    <s v="Dumbbells"/>
    <x v="3"/>
    <x v="4"/>
    <x v="3"/>
    <n v="0"/>
    <n v="313.99"/>
    <n v="0"/>
    <n v="0"/>
    <n v="0"/>
    <x v="2"/>
    <x v="2"/>
    <n v="0"/>
    <x v="2"/>
    <x v="2"/>
  </r>
  <r>
    <x v="15"/>
    <s v="Lamp"/>
    <x v="0"/>
    <x v="0"/>
    <x v="1"/>
    <n v="4"/>
    <n v="53.99"/>
    <n v="215.96"/>
    <n v="163.12"/>
    <n v="52.84"/>
    <x v="0"/>
    <x v="1"/>
    <n v="4"/>
    <x v="3"/>
    <x v="0"/>
  </r>
  <r>
    <x v="16"/>
    <s v="Smartphone"/>
    <x v="2"/>
    <x v="2"/>
    <x v="3"/>
    <n v="10"/>
    <n v="152.99"/>
    <n v="1529.9"/>
    <n v="983.7"/>
    <n v="546.20000000000005"/>
    <x v="1"/>
    <x v="0"/>
    <n v="10"/>
    <x v="0"/>
    <x v="1"/>
  </r>
  <r>
    <x v="17"/>
    <s v="Chair"/>
    <x v="0"/>
    <x v="3"/>
    <x v="3"/>
    <n v="6"/>
    <n v="132.99"/>
    <n v="797.94"/>
    <n v="435.54"/>
    <n v="362.40000000000003"/>
    <x v="2"/>
    <x v="0"/>
    <n v="6"/>
    <x v="1"/>
    <x v="2"/>
  </r>
  <r>
    <x v="18"/>
    <s v="T-Shirt"/>
    <x v="1"/>
    <x v="4"/>
    <x v="0"/>
    <n v="5"/>
    <n v="265.99"/>
    <n v="1329.95"/>
    <n v="664.1"/>
    <n v="665.85"/>
    <x v="0"/>
    <x v="1"/>
    <n v="5"/>
    <x v="2"/>
    <x v="0"/>
  </r>
  <r>
    <x v="17"/>
    <s v="Chair"/>
    <x v="0"/>
    <x v="4"/>
    <x v="3"/>
    <n v="0"/>
    <n v="492.99"/>
    <n v="0"/>
    <n v="0"/>
    <n v="0"/>
    <x v="1"/>
    <x v="2"/>
    <n v="0"/>
    <x v="3"/>
    <x v="1"/>
  </r>
  <r>
    <x v="19"/>
    <s v="Lamp"/>
    <x v="0"/>
    <x v="4"/>
    <x v="3"/>
    <n v="1"/>
    <n v="434.99"/>
    <n v="434.99"/>
    <n v="199.04"/>
    <n v="235.95000000000002"/>
    <x v="2"/>
    <x v="0"/>
    <n v="1"/>
    <x v="0"/>
    <x v="2"/>
  </r>
  <r>
    <x v="20"/>
    <s v="Sneakers"/>
    <x v="1"/>
    <x v="2"/>
    <x v="0"/>
    <n v="0"/>
    <n v="462.99"/>
    <n v="0"/>
    <n v="0"/>
    <n v="0"/>
    <x v="0"/>
    <x v="2"/>
    <n v="0"/>
    <x v="1"/>
    <x v="0"/>
  </r>
  <r>
    <x v="14"/>
    <s v="Chair"/>
    <x v="0"/>
    <x v="3"/>
    <x v="1"/>
    <n v="2"/>
    <n v="336.99"/>
    <n v="673.98"/>
    <n v="402.58"/>
    <n v="271.40000000000003"/>
    <x v="1"/>
    <x v="0"/>
    <n v="2"/>
    <x v="2"/>
    <x v="1"/>
  </r>
  <r>
    <x v="21"/>
    <s v="Perfume"/>
    <x v="4"/>
    <x v="4"/>
    <x v="1"/>
    <n v="7"/>
    <n v="349.99"/>
    <n v="2449.9300000000003"/>
    <n v="1397.71"/>
    <n v="1052.2200000000003"/>
    <x v="2"/>
    <x v="1"/>
    <n v="7"/>
    <x v="3"/>
    <x v="2"/>
  </r>
  <r>
    <x v="22"/>
    <s v="Lamp"/>
    <x v="0"/>
    <x v="1"/>
    <x v="3"/>
    <n v="5"/>
    <n v="178.99"/>
    <n v="894.95"/>
    <n v="551.95000000000005"/>
    <n v="343"/>
    <x v="0"/>
    <x v="1"/>
    <n v="5"/>
    <x v="0"/>
    <x v="0"/>
  </r>
  <r>
    <x v="23"/>
    <s v="Camera"/>
    <x v="2"/>
    <x v="0"/>
    <x v="2"/>
    <n v="0"/>
    <n v="479.99"/>
    <n v="0"/>
    <n v="0"/>
    <n v="0"/>
    <x v="1"/>
    <x v="2"/>
    <n v="0"/>
    <x v="1"/>
    <x v="1"/>
  </r>
  <r>
    <x v="24"/>
    <s v="Camera"/>
    <x v="2"/>
    <x v="2"/>
    <x v="0"/>
    <n v="1"/>
    <n v="226.99"/>
    <n v="226.99"/>
    <n v="660.82"/>
    <n v="-433.83000000000004"/>
    <x v="2"/>
    <x v="0"/>
    <n v="1"/>
    <x v="2"/>
    <x v="2"/>
  </r>
  <r>
    <x v="25"/>
    <s v="Camera"/>
    <x v="2"/>
    <x v="1"/>
    <x v="2"/>
    <n v="6"/>
    <n v="430.99"/>
    <n v="2585.94"/>
    <n v="1535.14"/>
    <n v="1050.8"/>
    <x v="0"/>
    <x v="0"/>
    <n v="6"/>
    <x v="3"/>
    <x v="0"/>
  </r>
  <r>
    <x v="26"/>
    <s v="T-Shirt"/>
    <x v="1"/>
    <x v="1"/>
    <x v="3"/>
    <n v="3"/>
    <n v="393.99"/>
    <n v="1181.97"/>
    <n v="1139.81"/>
    <n v="42.160000000000082"/>
    <x v="1"/>
    <x v="1"/>
    <n v="3"/>
    <x v="0"/>
    <x v="1"/>
  </r>
  <r>
    <x v="27"/>
    <s v="Curtains"/>
    <x v="0"/>
    <x v="0"/>
    <x v="1"/>
    <n v="0"/>
    <n v="475.99"/>
    <n v="0"/>
    <n v="0"/>
    <n v="0"/>
    <x v="2"/>
    <x v="2"/>
    <n v="0"/>
    <x v="1"/>
    <x v="2"/>
  </r>
  <r>
    <x v="28"/>
    <s v="Curtains"/>
    <x v="0"/>
    <x v="0"/>
    <x v="0"/>
    <n v="1"/>
    <n v="286.99"/>
    <n v="286.99"/>
    <n v="221.13"/>
    <n v="65.860000000000014"/>
    <x v="0"/>
    <x v="0"/>
    <n v="1"/>
    <x v="2"/>
    <x v="0"/>
  </r>
  <r>
    <x v="25"/>
    <s v="Sneakers"/>
    <x v="1"/>
    <x v="1"/>
    <x v="2"/>
    <n v="6"/>
    <n v="66.989999999999995"/>
    <n v="401.93999999999994"/>
    <n v="348.68"/>
    <n v="53.259999999999934"/>
    <x v="1"/>
    <x v="1"/>
    <n v="6"/>
    <x v="3"/>
    <x v="1"/>
  </r>
  <r>
    <x v="29"/>
    <s v="Headphones"/>
    <x v="2"/>
    <x v="4"/>
    <x v="0"/>
    <n v="1"/>
    <n v="188.99"/>
    <n v="188.99"/>
    <n v="148.02000000000001"/>
    <n v="40.97"/>
    <x v="2"/>
    <x v="0"/>
    <n v="1"/>
    <x v="0"/>
    <x v="2"/>
  </r>
  <r>
    <x v="30"/>
    <s v="Sneakers"/>
    <x v="1"/>
    <x v="0"/>
    <x v="2"/>
    <n v="0"/>
    <n v="163.99"/>
    <n v="0"/>
    <n v="0"/>
    <n v="0"/>
    <x v="0"/>
    <x v="2"/>
    <n v="0"/>
    <x v="1"/>
    <x v="0"/>
  </r>
  <r>
    <x v="31"/>
    <s v="Smartphone"/>
    <x v="2"/>
    <x v="1"/>
    <x v="1"/>
    <n v="5"/>
    <n v="235.99"/>
    <n v="1179.95"/>
    <n v="912.25"/>
    <n v="267.70000000000005"/>
    <x v="1"/>
    <x v="1"/>
    <n v="5"/>
    <x v="2"/>
    <x v="1"/>
  </r>
  <r>
    <x v="32"/>
    <s v="Laptop"/>
    <x v="2"/>
    <x v="3"/>
    <x v="1"/>
    <n v="9"/>
    <n v="342.99"/>
    <n v="3086.91"/>
    <n v="2030.35"/>
    <n v="1056.56"/>
    <x v="2"/>
    <x v="0"/>
    <n v="9"/>
    <x v="3"/>
    <x v="2"/>
  </r>
  <r>
    <x v="33"/>
    <s v="Football"/>
    <x v="3"/>
    <x v="1"/>
    <x v="3"/>
    <n v="0"/>
    <n v="117.99"/>
    <n v="0"/>
    <n v="0"/>
    <n v="0"/>
    <x v="0"/>
    <x v="2"/>
    <n v="0"/>
    <x v="0"/>
    <x v="0"/>
  </r>
  <r>
    <x v="34"/>
    <s v="Shampoo"/>
    <x v="4"/>
    <x v="1"/>
    <x v="2"/>
    <n v="2"/>
    <n v="416.99"/>
    <n v="833.98"/>
    <n v="273.38"/>
    <n v="560.6"/>
    <x v="1"/>
    <x v="0"/>
    <n v="2"/>
    <x v="1"/>
    <x v="1"/>
  </r>
  <r>
    <x v="35"/>
    <s v="Table"/>
    <x v="0"/>
    <x v="4"/>
    <x v="0"/>
    <n v="8"/>
    <n v="341.99"/>
    <n v="2735.92"/>
    <n v="1663.06"/>
    <n v="1072.8600000000001"/>
    <x v="2"/>
    <x v="1"/>
    <n v="8"/>
    <x v="2"/>
    <x v="2"/>
  </r>
  <r>
    <x v="36"/>
    <s v="Jeans"/>
    <x v="1"/>
    <x v="0"/>
    <x v="2"/>
    <n v="0"/>
    <n v="76.989999999999995"/>
    <n v="0"/>
    <n v="0"/>
    <n v="0"/>
    <x v="0"/>
    <x v="2"/>
    <n v="0"/>
    <x v="3"/>
    <x v="0"/>
  </r>
  <r>
    <x v="37"/>
    <s v="Chair"/>
    <x v="0"/>
    <x v="4"/>
    <x v="3"/>
    <n v="5"/>
    <n v="302.99"/>
    <n v="1514.95"/>
    <n v="1470.4"/>
    <n v="44.549999999999955"/>
    <x v="1"/>
    <x v="0"/>
    <n v="5"/>
    <x v="0"/>
    <x v="1"/>
  </r>
  <r>
    <x v="38"/>
    <s v="Shampoo"/>
    <x v="4"/>
    <x v="2"/>
    <x v="1"/>
    <n v="6"/>
    <n v="343.99"/>
    <n v="2063.94"/>
    <n v="1103.76"/>
    <n v="960.18000000000006"/>
    <x v="2"/>
    <x v="1"/>
    <n v="6"/>
    <x v="1"/>
    <x v="2"/>
  </r>
  <r>
    <x v="39"/>
    <s v="Chair"/>
    <x v="0"/>
    <x v="2"/>
    <x v="2"/>
    <n v="0"/>
    <n v="334.99"/>
    <n v="0"/>
    <n v="0"/>
    <n v="0"/>
    <x v="0"/>
    <x v="2"/>
    <n v="0"/>
    <x v="2"/>
    <x v="0"/>
  </r>
  <r>
    <x v="40"/>
    <s v="Chair"/>
    <x v="0"/>
    <x v="4"/>
    <x v="0"/>
    <n v="6"/>
    <n v="108.99"/>
    <n v="653.93999999999994"/>
    <n v="601.28"/>
    <n v="52.659999999999968"/>
    <x v="1"/>
    <x v="0"/>
    <n v="6"/>
    <x v="3"/>
    <x v="1"/>
  </r>
  <r>
    <x v="41"/>
    <s v="Yoga Mat"/>
    <x v="3"/>
    <x v="0"/>
    <x v="0"/>
    <n v="6"/>
    <n v="135.99"/>
    <n v="815.94"/>
    <n v="770.48"/>
    <n v="45.460000000000036"/>
    <x v="2"/>
    <x v="0"/>
    <n v="6"/>
    <x v="0"/>
    <x v="2"/>
  </r>
  <r>
    <x v="42"/>
    <s v="Lamp"/>
    <x v="0"/>
    <x v="4"/>
    <x v="3"/>
    <n v="0"/>
    <n v="217.99"/>
    <n v="0"/>
    <n v="0"/>
    <n v="0"/>
    <x v="0"/>
    <x v="2"/>
    <n v="0"/>
    <x v="1"/>
    <x v="0"/>
  </r>
  <r>
    <x v="11"/>
    <s v="Lamp"/>
    <x v="0"/>
    <x v="2"/>
    <x v="2"/>
    <n v="10"/>
    <n v="315.99"/>
    <n v="3159.9"/>
    <n v="2091.5"/>
    <n v="1068.4000000000001"/>
    <x v="1"/>
    <x v="0"/>
    <n v="10"/>
    <x v="2"/>
    <x v="1"/>
  </r>
  <r>
    <x v="43"/>
    <s v="Camera"/>
    <x v="2"/>
    <x v="2"/>
    <x v="2"/>
    <n v="4"/>
    <n v="275.99"/>
    <n v="1103.96"/>
    <n v="651.12"/>
    <n v="452.84000000000003"/>
    <x v="2"/>
    <x v="1"/>
    <n v="4"/>
    <x v="3"/>
    <x v="2"/>
  </r>
  <r>
    <x v="44"/>
    <s v="Headphones"/>
    <x v="2"/>
    <x v="1"/>
    <x v="3"/>
    <n v="2"/>
    <n v="333.99"/>
    <n v="667.98"/>
    <n v="327.06"/>
    <n v="340.92"/>
    <x v="0"/>
    <x v="0"/>
    <n v="2"/>
    <x v="0"/>
    <x v="0"/>
  </r>
  <r>
    <x v="45"/>
    <s v="Tennis Racket"/>
    <x v="3"/>
    <x v="1"/>
    <x v="2"/>
    <n v="0"/>
    <n v="493.99"/>
    <n v="0"/>
    <n v="0"/>
    <n v="0"/>
    <x v="1"/>
    <x v="2"/>
    <n v="0"/>
    <x v="1"/>
    <x v="1"/>
  </r>
  <r>
    <x v="46"/>
    <s v="Smartphone"/>
    <x v="2"/>
    <x v="0"/>
    <x v="1"/>
    <n v="2"/>
    <n v="154.99"/>
    <n v="309.98"/>
    <n v="242.82"/>
    <n v="67.160000000000025"/>
    <x v="2"/>
    <x v="1"/>
    <n v="2"/>
    <x v="2"/>
    <x v="2"/>
  </r>
  <r>
    <x v="47"/>
    <s v="Face Cream"/>
    <x v="4"/>
    <x v="3"/>
    <x v="2"/>
    <n v="10"/>
    <n v="294.99"/>
    <n v="2949.9"/>
    <n v="2892.9"/>
    <n v="57"/>
    <x v="0"/>
    <x v="0"/>
    <n v="10"/>
    <x v="3"/>
    <x v="0"/>
  </r>
  <r>
    <x v="48"/>
    <s v="Sneakers"/>
    <x v="1"/>
    <x v="0"/>
    <x v="0"/>
    <n v="0"/>
    <n v="307.99"/>
    <n v="0"/>
    <n v="0"/>
    <n v="0"/>
    <x v="1"/>
    <x v="2"/>
    <n v="0"/>
    <x v="0"/>
    <x v="1"/>
  </r>
  <r>
    <x v="29"/>
    <s v="Football"/>
    <x v="3"/>
    <x v="3"/>
    <x v="0"/>
    <n v="10"/>
    <n v="223.99"/>
    <n v="2239.9"/>
    <n v="2177.6999999999998"/>
    <n v="62.200000000000273"/>
    <x v="2"/>
    <x v="0"/>
    <n v="10"/>
    <x v="1"/>
    <x v="2"/>
  </r>
  <r>
    <x v="10"/>
    <s v="Jacket"/>
    <x v="1"/>
    <x v="1"/>
    <x v="3"/>
    <n v="5"/>
    <n v="83.99"/>
    <n v="419.95"/>
    <n v="354.1"/>
    <n v="65.849999999999966"/>
    <x v="0"/>
    <x v="1"/>
    <n v="5"/>
    <x v="2"/>
    <x v="0"/>
  </r>
  <r>
    <x v="49"/>
    <s v="Smartphone"/>
    <x v="2"/>
    <x v="4"/>
    <x v="0"/>
    <n v="0"/>
    <n v="191.99"/>
    <n v="0"/>
    <n v="0"/>
    <n v="0"/>
    <x v="1"/>
    <x v="2"/>
    <n v="0"/>
    <x v="3"/>
    <x v="1"/>
  </r>
  <r>
    <x v="50"/>
    <s v="Table"/>
    <x v="0"/>
    <x v="3"/>
    <x v="2"/>
    <n v="5"/>
    <n v="290.99"/>
    <n v="1454.95"/>
    <n v="711.95"/>
    <n v="743"/>
    <x v="2"/>
    <x v="0"/>
    <n v="5"/>
    <x v="0"/>
    <x v="2"/>
  </r>
  <r>
    <x v="51"/>
    <s v="Headphones"/>
    <x v="2"/>
    <x v="0"/>
    <x v="0"/>
    <n v="8"/>
    <n v="89.99"/>
    <n v="719.92"/>
    <n v="656.96"/>
    <n v="62.959999999999923"/>
    <x v="0"/>
    <x v="1"/>
    <n v="8"/>
    <x v="1"/>
    <x v="0"/>
  </r>
  <r>
    <x v="52"/>
    <s v="Jacket"/>
    <x v="1"/>
    <x v="4"/>
    <x v="1"/>
    <n v="7"/>
    <n v="252.99"/>
    <n v="1770.93"/>
    <n v="1202.21"/>
    <n v="568.72"/>
    <x v="1"/>
    <x v="0"/>
    <n v="7"/>
    <x v="2"/>
    <x v="1"/>
  </r>
  <r>
    <x v="53"/>
    <s v="Yoga Mat"/>
    <x v="3"/>
    <x v="2"/>
    <x v="1"/>
    <n v="0"/>
    <n v="127.99"/>
    <n v="0"/>
    <n v="0"/>
    <n v="0"/>
    <x v="2"/>
    <x v="2"/>
    <n v="0"/>
    <x v="3"/>
    <x v="2"/>
  </r>
  <r>
    <x v="54"/>
    <s v="Camera"/>
    <x v="2"/>
    <x v="4"/>
    <x v="0"/>
    <n v="4"/>
    <n v="165.99"/>
    <n v="663.96"/>
    <n v="420.84"/>
    <n v="243.12000000000006"/>
    <x v="0"/>
    <x v="0"/>
    <n v="4"/>
    <x v="0"/>
    <x v="0"/>
  </r>
  <r>
    <x v="55"/>
    <s v="Lamp"/>
    <x v="0"/>
    <x v="0"/>
    <x v="0"/>
    <n v="8"/>
    <n v="292.99"/>
    <n v="2343.92"/>
    <n v="1282.4000000000001"/>
    <n v="1061.52"/>
    <x v="1"/>
    <x v="1"/>
    <n v="8"/>
    <x v="1"/>
    <x v="1"/>
  </r>
  <r>
    <x v="56"/>
    <s v="Sneakers"/>
    <x v="1"/>
    <x v="2"/>
    <x v="1"/>
    <n v="1"/>
    <n v="327.99"/>
    <n v="327.99"/>
    <n v="161.83000000000001"/>
    <n v="166.16"/>
    <x v="2"/>
    <x v="0"/>
    <n v="1"/>
    <x v="2"/>
    <x v="2"/>
  </r>
  <r>
    <x v="57"/>
    <s v="Curtains"/>
    <x v="0"/>
    <x v="3"/>
    <x v="3"/>
    <n v="0"/>
    <n v="201.99"/>
    <n v="0"/>
    <n v="0"/>
    <n v="0"/>
    <x v="0"/>
    <x v="2"/>
    <n v="0"/>
    <x v="3"/>
    <x v="0"/>
  </r>
  <r>
    <x v="58"/>
    <s v="Table"/>
    <x v="0"/>
    <x v="3"/>
    <x v="2"/>
    <n v="3"/>
    <n v="487.99"/>
    <n v="1463.97"/>
    <n v="823.46"/>
    <n v="640.51"/>
    <x v="1"/>
    <x v="0"/>
    <n v="3"/>
    <x v="0"/>
    <x v="1"/>
  </r>
  <r>
    <x v="59"/>
    <s v="Yoga Mat"/>
    <x v="3"/>
    <x v="3"/>
    <x v="3"/>
    <n v="9"/>
    <n v="334.99"/>
    <n v="3014.91"/>
    <n v="1746.9"/>
    <n v="1268.0099999999998"/>
    <x v="2"/>
    <x v="1"/>
    <n v="9"/>
    <x v="1"/>
    <x v="2"/>
  </r>
  <r>
    <x v="30"/>
    <s v="Chair"/>
    <x v="0"/>
    <x v="4"/>
    <x v="2"/>
    <n v="10"/>
    <n v="88.99"/>
    <n v="889.9"/>
    <n v="419.3"/>
    <n v="470.59999999999997"/>
    <x v="0"/>
    <x v="0"/>
    <n v="10"/>
    <x v="2"/>
    <x v="0"/>
  </r>
  <r>
    <x v="27"/>
    <s v="Lamp"/>
    <x v="0"/>
    <x v="1"/>
    <x v="3"/>
    <n v="0"/>
    <n v="115.99"/>
    <n v="0"/>
    <n v="0"/>
    <n v="0"/>
    <x v="1"/>
    <x v="2"/>
    <n v="0"/>
    <x v="3"/>
    <x v="1"/>
  </r>
  <r>
    <x v="35"/>
    <s v="Lamp"/>
    <x v="0"/>
    <x v="4"/>
    <x v="1"/>
    <n v="1"/>
    <n v="187.99"/>
    <n v="187.99"/>
    <n v="107.15"/>
    <n v="80.84"/>
    <x v="2"/>
    <x v="1"/>
    <n v="1"/>
    <x v="0"/>
    <x v="2"/>
  </r>
  <r>
    <x v="60"/>
    <s v="Tennis Racket"/>
    <x v="3"/>
    <x v="3"/>
    <x v="2"/>
    <n v="8"/>
    <n v="300.99"/>
    <n v="2407.92"/>
    <n v="1543.44"/>
    <n v="864.48"/>
    <x v="0"/>
    <x v="0"/>
    <n v="8"/>
    <x v="1"/>
    <x v="0"/>
  </r>
  <r>
    <x v="61"/>
    <s v="Camera"/>
    <x v="2"/>
    <x v="2"/>
    <x v="2"/>
    <n v="3"/>
    <n v="22.99"/>
    <n v="68.97"/>
    <n v="256.36"/>
    <n v="-187.39000000000001"/>
    <x v="1"/>
    <x v="0"/>
    <n v="3"/>
    <x v="2"/>
    <x v="1"/>
  </r>
  <r>
    <x v="62"/>
    <s v="Dumbbells"/>
    <x v="3"/>
    <x v="4"/>
    <x v="3"/>
    <n v="0"/>
    <n v="295.99"/>
    <n v="0"/>
    <n v="0"/>
    <n v="0"/>
    <x v="2"/>
    <x v="2"/>
    <n v="0"/>
    <x v="3"/>
    <x v="2"/>
  </r>
  <r>
    <x v="33"/>
    <s v="Yoga Mat"/>
    <x v="3"/>
    <x v="2"/>
    <x v="0"/>
    <n v="3"/>
    <n v="183.99"/>
    <n v="551.97"/>
    <n v="511.1"/>
    <n v="40.870000000000005"/>
    <x v="0"/>
    <x v="1"/>
    <n v="3"/>
    <x v="0"/>
    <x v="0"/>
  </r>
  <r>
    <x v="63"/>
    <s v="Dumbbells"/>
    <x v="3"/>
    <x v="3"/>
    <x v="1"/>
    <n v="3"/>
    <n v="269.99"/>
    <n v="809.97"/>
    <n v="548.38"/>
    <n v="261.59000000000003"/>
    <x v="1"/>
    <x v="0"/>
    <n v="3"/>
    <x v="1"/>
    <x v="1"/>
  </r>
  <r>
    <x v="64"/>
    <s v="Dumbbells"/>
    <x v="3"/>
    <x v="1"/>
    <x v="0"/>
    <n v="4"/>
    <n v="211.99"/>
    <n v="847.96"/>
    <n v="479.62"/>
    <n v="368.34000000000003"/>
    <x v="2"/>
    <x v="1"/>
    <n v="4"/>
    <x v="2"/>
    <x v="2"/>
  </r>
  <r>
    <x v="26"/>
    <s v="Curtains"/>
    <x v="0"/>
    <x v="2"/>
    <x v="1"/>
    <n v="5"/>
    <n v="362.99"/>
    <n v="1814.95"/>
    <n v="763.35"/>
    <n v="1051.5999999999999"/>
    <x v="0"/>
    <x v="0"/>
    <n v="5"/>
    <x v="3"/>
    <x v="0"/>
  </r>
  <r>
    <x v="11"/>
    <s v="Perfume"/>
    <x v="4"/>
    <x v="3"/>
    <x v="3"/>
    <n v="8"/>
    <n v="259.99"/>
    <n v="2079.92"/>
    <n v="836.48"/>
    <n v="1243.44"/>
    <x v="1"/>
    <x v="0"/>
    <n v="8"/>
    <x v="0"/>
    <x v="1"/>
  </r>
  <r>
    <x v="48"/>
    <s v="Curtains"/>
    <x v="0"/>
    <x v="2"/>
    <x v="3"/>
    <n v="0"/>
    <n v="134.99"/>
    <n v="0"/>
    <n v="0"/>
    <n v="0"/>
    <x v="2"/>
    <x v="2"/>
    <n v="0"/>
    <x v="1"/>
    <x v="2"/>
  </r>
  <r>
    <x v="65"/>
    <s v="Dumbbells"/>
    <x v="3"/>
    <x v="3"/>
    <x v="1"/>
    <n v="10"/>
    <n v="272.99"/>
    <n v="2729.9"/>
    <n v="1654.6"/>
    <n v="1075.3000000000002"/>
    <x v="0"/>
    <x v="1"/>
    <n v="10"/>
    <x v="2"/>
    <x v="0"/>
  </r>
  <r>
    <x v="66"/>
    <s v="Laptop"/>
    <x v="2"/>
    <x v="3"/>
    <x v="3"/>
    <n v="4"/>
    <n v="265.99"/>
    <n v="1063.96"/>
    <n v="814.56"/>
    <n v="249.40000000000009"/>
    <x v="1"/>
    <x v="0"/>
    <n v="4"/>
    <x v="3"/>
    <x v="1"/>
  </r>
  <r>
    <x v="67"/>
    <s v="Yoga Mat"/>
    <x v="3"/>
    <x v="0"/>
    <x v="1"/>
    <n v="4"/>
    <n v="327.99"/>
    <n v="1311.96"/>
    <n v="769.64"/>
    <n v="542.32000000000005"/>
    <x v="2"/>
    <x v="0"/>
    <n v="4"/>
    <x v="0"/>
    <x v="2"/>
  </r>
  <r>
    <x v="68"/>
    <s v="T-Shirt"/>
    <x v="1"/>
    <x v="0"/>
    <x v="0"/>
    <n v="0"/>
    <n v="395.99"/>
    <n v="0"/>
    <n v="0"/>
    <n v="0"/>
    <x v="0"/>
    <x v="2"/>
    <n v="0"/>
    <x v="1"/>
    <x v="0"/>
  </r>
  <r>
    <x v="69"/>
    <s v="Tennis Racket"/>
    <x v="3"/>
    <x v="1"/>
    <x v="1"/>
    <n v="10"/>
    <n v="66.989999999999995"/>
    <n v="669.9"/>
    <n v="400.1"/>
    <n v="269.79999999999995"/>
    <x v="1"/>
    <x v="1"/>
    <n v="10"/>
    <x v="2"/>
    <x v="1"/>
  </r>
  <r>
    <x v="70"/>
    <s v="Laptop"/>
    <x v="2"/>
    <x v="3"/>
    <x v="2"/>
    <n v="5"/>
    <n v="432.99"/>
    <n v="2164.9499999999998"/>
    <n v="1112.5"/>
    <n v="1052.4499999999998"/>
    <x v="2"/>
    <x v="0"/>
    <n v="5"/>
    <x v="3"/>
    <x v="2"/>
  </r>
  <r>
    <x v="71"/>
    <s v="Lamp"/>
    <x v="0"/>
    <x v="2"/>
    <x v="2"/>
    <n v="7"/>
    <n v="272.99"/>
    <n v="1910.93"/>
    <n v="1064.3499999999999"/>
    <n v="846.58000000000015"/>
    <x v="0"/>
    <x v="0"/>
    <n v="7"/>
    <x v="0"/>
    <x v="0"/>
  </r>
  <r>
    <x v="72"/>
    <s v="T-Shirt"/>
    <x v="1"/>
    <x v="3"/>
    <x v="3"/>
    <n v="0"/>
    <n v="301.99"/>
    <n v="0"/>
    <n v="0"/>
    <n v="0"/>
    <x v="1"/>
    <x v="2"/>
    <n v="0"/>
    <x v="1"/>
    <x v="1"/>
  </r>
  <r>
    <x v="73"/>
    <s v="Lamp"/>
    <x v="0"/>
    <x v="2"/>
    <x v="0"/>
    <n v="9"/>
    <n v="23.99"/>
    <n v="215.91"/>
    <n v="106.18"/>
    <n v="109.72999999999999"/>
    <x v="2"/>
    <x v="0"/>
    <n v="9"/>
    <x v="2"/>
    <x v="2"/>
  </r>
  <r>
    <x v="74"/>
    <s v="Face Cream"/>
    <x v="4"/>
    <x v="1"/>
    <x v="0"/>
    <n v="6"/>
    <n v="281.99"/>
    <n v="1691.94"/>
    <n v="742.1"/>
    <n v="949.84"/>
    <x v="0"/>
    <x v="1"/>
    <n v="6"/>
    <x v="3"/>
    <x v="0"/>
  </r>
  <r>
    <x v="75"/>
    <s v="Table"/>
    <x v="0"/>
    <x v="3"/>
    <x v="2"/>
    <n v="0"/>
    <n v="157.99"/>
    <n v="0"/>
    <n v="0"/>
    <n v="0"/>
    <x v="1"/>
    <x v="2"/>
    <n v="0"/>
    <x v="0"/>
    <x v="1"/>
  </r>
  <r>
    <x v="76"/>
    <s v="Face Cream"/>
    <x v="4"/>
    <x v="1"/>
    <x v="0"/>
    <n v="7"/>
    <n v="98.99"/>
    <n v="692.93"/>
    <n v="430.62"/>
    <n v="262.30999999999995"/>
    <x v="2"/>
    <x v="0"/>
    <n v="7"/>
    <x v="1"/>
    <x v="2"/>
  </r>
  <r>
    <x v="77"/>
    <s v="Face Cream"/>
    <x v="4"/>
    <x v="2"/>
    <x v="2"/>
    <n v="2"/>
    <n v="37.99"/>
    <n v="75.98"/>
    <n v="15.99"/>
    <n v="59.99"/>
    <x v="0"/>
    <x v="1"/>
    <n v="2"/>
    <x v="2"/>
    <x v="0"/>
  </r>
  <r>
    <x v="78"/>
    <s v="Camera"/>
    <x v="2"/>
    <x v="2"/>
    <x v="0"/>
    <n v="0"/>
    <n v="191.99"/>
    <n v="0"/>
    <n v="0"/>
    <n v="0"/>
    <x v="1"/>
    <x v="2"/>
    <n v="0"/>
    <x v="3"/>
    <x v="1"/>
  </r>
  <r>
    <x v="79"/>
    <s v="Smartphone"/>
    <x v="2"/>
    <x v="3"/>
    <x v="1"/>
    <n v="2"/>
    <n v="301.99"/>
    <n v="603.98"/>
    <n v="702.24"/>
    <n v="-98.259999999999991"/>
    <x v="2"/>
    <x v="0"/>
    <n v="2"/>
    <x v="0"/>
    <x v="2"/>
  </r>
  <r>
    <x v="54"/>
    <s v="Shampoo"/>
    <x v="4"/>
    <x v="4"/>
    <x v="3"/>
    <n v="4"/>
    <n v="415.99"/>
    <n v="1663.96"/>
    <n v="800.96"/>
    <n v="863"/>
    <x v="0"/>
    <x v="0"/>
    <n v="4"/>
    <x v="1"/>
    <x v="0"/>
  </r>
  <r>
    <x v="80"/>
    <s v="Smartphone"/>
    <x v="2"/>
    <x v="2"/>
    <x v="0"/>
    <n v="3"/>
    <n v="115.99"/>
    <n v="347.96999999999997"/>
    <n v="299.99"/>
    <n v="47.979999999999961"/>
    <x v="1"/>
    <x v="1"/>
    <n v="3"/>
    <x v="2"/>
    <x v="1"/>
  </r>
  <r>
    <x v="81"/>
    <s v="Jacket"/>
    <x v="1"/>
    <x v="2"/>
    <x v="3"/>
    <n v="6"/>
    <n v="229.99"/>
    <n v="1379.94"/>
    <n v="1030.1600000000001"/>
    <n v="349.78"/>
    <x v="2"/>
    <x v="0"/>
    <n v="6"/>
    <x v="3"/>
    <x v="2"/>
  </r>
  <r>
    <x v="82"/>
    <s v="Tennis Racket"/>
    <x v="3"/>
    <x v="3"/>
    <x v="2"/>
    <n v="0"/>
    <n v="98.99"/>
    <n v="0"/>
    <n v="0"/>
    <n v="0"/>
    <x v="0"/>
    <x v="2"/>
    <n v="0"/>
    <x v="0"/>
    <x v="0"/>
  </r>
  <r>
    <x v="83"/>
    <s v="Lipstick"/>
    <x v="4"/>
    <x v="3"/>
    <x v="1"/>
    <n v="10"/>
    <n v="200.99"/>
    <n v="2009.9"/>
    <n v="1048.3"/>
    <n v="961.60000000000014"/>
    <x v="1"/>
    <x v="1"/>
    <n v="10"/>
    <x v="1"/>
    <x v="1"/>
  </r>
  <r>
    <x v="5"/>
    <s v="Lamp"/>
    <x v="0"/>
    <x v="1"/>
    <x v="3"/>
    <n v="1"/>
    <n v="310.99"/>
    <n v="310.99"/>
    <n v="145.04"/>
    <n v="165.95000000000002"/>
    <x v="2"/>
    <x v="0"/>
    <n v="1"/>
    <x v="2"/>
    <x v="2"/>
  </r>
  <r>
    <x v="43"/>
    <s v="Laptop"/>
    <x v="2"/>
    <x v="3"/>
    <x v="1"/>
    <n v="0"/>
    <n v="228.99"/>
    <n v="0"/>
    <n v="0"/>
    <n v="0"/>
    <x v="0"/>
    <x v="2"/>
    <n v="0"/>
    <x v="3"/>
    <x v="0"/>
  </r>
  <r>
    <x v="84"/>
    <s v="Yoga Mat"/>
    <x v="3"/>
    <x v="4"/>
    <x v="2"/>
    <n v="2"/>
    <n v="495.99"/>
    <n v="991.98"/>
    <n v="550.05999999999995"/>
    <n v="441.92000000000007"/>
    <x v="1"/>
    <x v="0"/>
    <n v="2"/>
    <x v="0"/>
    <x v="1"/>
  </r>
  <r>
    <x v="85"/>
    <s v="Jacket"/>
    <x v="1"/>
    <x v="3"/>
    <x v="3"/>
    <n v="7"/>
    <n v="75.989999999999995"/>
    <n v="531.92999999999995"/>
    <n v="266.89"/>
    <n v="265.03999999999996"/>
    <x v="2"/>
    <x v="1"/>
    <n v="7"/>
    <x v="1"/>
    <x v="2"/>
  </r>
  <r>
    <x v="86"/>
    <s v="Sneakers"/>
    <x v="1"/>
    <x v="1"/>
    <x v="0"/>
    <n v="6"/>
    <n v="156.99"/>
    <n v="941.94"/>
    <n v="472.18"/>
    <n v="469.76000000000005"/>
    <x v="0"/>
    <x v="0"/>
    <n v="6"/>
    <x v="2"/>
    <x v="0"/>
  </r>
  <r>
    <x v="50"/>
    <s v="Laptop"/>
    <x v="2"/>
    <x v="2"/>
    <x v="3"/>
    <n v="0"/>
    <n v="273.99"/>
    <n v="0"/>
    <n v="0"/>
    <n v="0"/>
    <x v="1"/>
    <x v="2"/>
    <n v="0"/>
    <x v="3"/>
    <x v="1"/>
  </r>
  <r>
    <x v="87"/>
    <s v="Table"/>
    <x v="0"/>
    <x v="3"/>
    <x v="1"/>
    <n v="9"/>
    <n v="393.99"/>
    <n v="3545.91"/>
    <n v="2504.38"/>
    <n v="1041.5299999999997"/>
    <x v="2"/>
    <x v="0"/>
    <n v="9"/>
    <x v="0"/>
    <x v="2"/>
  </r>
  <r>
    <x v="75"/>
    <s v="Dumbbells"/>
    <x v="3"/>
    <x v="4"/>
    <x v="2"/>
    <n v="5"/>
    <n v="439.99"/>
    <n v="2199.9499999999998"/>
    <n v="1135.75"/>
    <n v="1064.1999999999998"/>
    <x v="0"/>
    <x v="1"/>
    <n v="5"/>
    <x v="1"/>
    <x v="0"/>
  </r>
  <r>
    <x v="46"/>
    <s v="Dumbbells"/>
    <x v="3"/>
    <x v="4"/>
    <x v="2"/>
    <n v="5"/>
    <n v="417.99"/>
    <n v="2089.9499999999998"/>
    <n v="1119.7"/>
    <n v="970.24999999999977"/>
    <x v="1"/>
    <x v="0"/>
    <n v="5"/>
    <x v="2"/>
    <x v="1"/>
  </r>
  <r>
    <x v="11"/>
    <s v="Dumbbells"/>
    <x v="3"/>
    <x v="2"/>
    <x v="1"/>
    <n v="0"/>
    <n v="178.99"/>
    <n v="0"/>
    <n v="0"/>
    <n v="0"/>
    <x v="2"/>
    <x v="2"/>
    <n v="0"/>
    <x v="3"/>
    <x v="2"/>
  </r>
  <r>
    <x v="88"/>
    <s v="Shampoo"/>
    <x v="4"/>
    <x v="2"/>
    <x v="0"/>
    <n v="7"/>
    <n v="161.99"/>
    <n v="1133.93"/>
    <n v="887.42"/>
    <n v="246.5100000000001"/>
    <x v="0"/>
    <x v="0"/>
    <n v="7"/>
    <x v="0"/>
    <x v="0"/>
  </r>
  <r>
    <x v="89"/>
    <s v="Tennis Racket"/>
    <x v="3"/>
    <x v="1"/>
    <x v="3"/>
    <n v="4"/>
    <n v="23.99"/>
    <n v="95.96"/>
    <n v="34.480000000000004"/>
    <n v="61.47999999999999"/>
    <x v="1"/>
    <x v="1"/>
    <n v="4"/>
    <x v="1"/>
    <x v="1"/>
  </r>
  <r>
    <x v="29"/>
    <s v="Laptop"/>
    <x v="2"/>
    <x v="0"/>
    <x v="1"/>
    <n v="0"/>
    <n v="340.99"/>
    <n v="0"/>
    <n v="0"/>
    <n v="0"/>
    <x v="2"/>
    <x v="2"/>
    <n v="0"/>
    <x v="2"/>
    <x v="2"/>
  </r>
  <r>
    <x v="44"/>
    <s v="Camera"/>
    <x v="2"/>
    <x v="0"/>
    <x v="0"/>
    <n v="2"/>
    <n v="362.99"/>
    <n v="725.98"/>
    <n v="675.62"/>
    <n v="50.360000000000014"/>
    <x v="0"/>
    <x v="0"/>
    <n v="2"/>
    <x v="3"/>
    <x v="0"/>
  </r>
  <r>
    <x v="90"/>
    <s v="Football"/>
    <x v="3"/>
    <x v="2"/>
    <x v="2"/>
    <n v="8"/>
    <n v="418.99"/>
    <n v="3351.92"/>
    <n v="3309.68"/>
    <n v="42.240000000000236"/>
    <x v="1"/>
    <x v="1"/>
    <n v="8"/>
    <x v="0"/>
    <x v="1"/>
  </r>
  <r>
    <x v="91"/>
    <s v="Sneakers"/>
    <x v="1"/>
    <x v="0"/>
    <x v="3"/>
    <n v="6"/>
    <n v="111.99"/>
    <n v="671.93999999999994"/>
    <n v="406.78"/>
    <n v="265.15999999999997"/>
    <x v="2"/>
    <x v="0"/>
    <n v="6"/>
    <x v="1"/>
    <x v="2"/>
  </r>
  <r>
    <x v="92"/>
    <s v="Football"/>
    <x v="3"/>
    <x v="2"/>
    <x v="2"/>
    <n v="9"/>
    <n v="484.99"/>
    <n v="4364.91"/>
    <n v="3296.98"/>
    <n v="1067.9299999999998"/>
    <x v="0"/>
    <x v="0"/>
    <n v="9"/>
    <x v="2"/>
    <x v="0"/>
  </r>
  <r>
    <x v="93"/>
    <s v="T-Shirt"/>
    <x v="1"/>
    <x v="2"/>
    <x v="1"/>
    <n v="1"/>
    <n v="67.989999999999995"/>
    <n v="67.989999999999995"/>
    <n v="23.53"/>
    <n v="44.459999999999994"/>
    <x v="1"/>
    <x v="1"/>
    <n v="1"/>
    <x v="3"/>
    <x v="1"/>
  </r>
  <r>
    <x v="90"/>
    <s v="Headphones"/>
    <x v="2"/>
    <x v="2"/>
    <x v="1"/>
    <n v="2"/>
    <n v="368.99"/>
    <n v="737.98"/>
    <n v="499.06"/>
    <n v="238.92000000000002"/>
    <x v="2"/>
    <x v="0"/>
    <n v="2"/>
    <x v="0"/>
    <x v="2"/>
  </r>
  <r>
    <x v="94"/>
    <s v="Lamp"/>
    <x v="0"/>
    <x v="4"/>
    <x v="1"/>
    <n v="0"/>
    <n v="372.99"/>
    <n v="0"/>
    <n v="0"/>
    <n v="0"/>
    <x v="0"/>
    <x v="2"/>
    <n v="0"/>
    <x v="1"/>
    <x v="0"/>
  </r>
  <r>
    <x v="95"/>
    <s v="Table"/>
    <x v="0"/>
    <x v="2"/>
    <x v="3"/>
    <n v="10"/>
    <n v="51.99"/>
    <n v="519.9"/>
    <n v="254.1"/>
    <n v="265.79999999999995"/>
    <x v="1"/>
    <x v="1"/>
    <n v="10"/>
    <x v="2"/>
    <x v="1"/>
  </r>
  <r>
    <x v="96"/>
    <s v="Shampoo"/>
    <x v="4"/>
    <x v="3"/>
    <x v="1"/>
    <n v="8"/>
    <n v="434.99"/>
    <n v="3479.92"/>
    <n v="2425.88"/>
    <n v="1054.04"/>
    <x v="2"/>
    <x v="0"/>
    <n v="8"/>
    <x v="3"/>
    <x v="2"/>
  </r>
  <r>
    <x v="14"/>
    <s v="Jeans"/>
    <x v="1"/>
    <x v="1"/>
    <x v="2"/>
    <n v="3"/>
    <n v="400.99"/>
    <n v="1202.97"/>
    <n v="762.88"/>
    <n v="440.09000000000003"/>
    <x v="0"/>
    <x v="1"/>
    <n v="3"/>
    <x v="0"/>
    <x v="0"/>
  </r>
  <r>
    <x v="44"/>
    <s v="Shampoo"/>
    <x v="4"/>
    <x v="4"/>
    <x v="1"/>
    <n v="1"/>
    <n v="55.99"/>
    <n v="55.99"/>
    <n v="35.979999999999997"/>
    <n v="20.010000000000005"/>
    <x v="1"/>
    <x v="0"/>
    <n v="1"/>
    <x v="1"/>
    <x v="1"/>
  </r>
  <r>
    <x v="97"/>
    <s v="Camera"/>
    <x v="2"/>
    <x v="0"/>
    <x v="2"/>
    <n v="5"/>
    <n v="187.99"/>
    <n v="939.95"/>
    <n v="570.65"/>
    <n v="369.30000000000007"/>
    <x v="2"/>
    <x v="0"/>
    <n v="5"/>
    <x v="2"/>
    <x v="2"/>
  </r>
  <r>
    <x v="98"/>
    <s v="Headphones"/>
    <x v="2"/>
    <x v="3"/>
    <x v="1"/>
    <n v="9"/>
    <n v="202.99"/>
    <n v="1826.91"/>
    <n v="1075.48"/>
    <n v="751.43000000000006"/>
    <x v="0"/>
    <x v="1"/>
    <n v="9"/>
    <x v="3"/>
    <x v="0"/>
  </r>
  <r>
    <x v="99"/>
    <s v="Headphones"/>
    <x v="2"/>
    <x v="0"/>
    <x v="2"/>
    <n v="0"/>
    <n v="276.99"/>
    <n v="0"/>
    <n v="0"/>
    <n v="0"/>
    <x v="1"/>
    <x v="2"/>
    <n v="0"/>
    <x v="0"/>
    <x v="1"/>
  </r>
  <r>
    <x v="100"/>
    <s v="Tennis Racket"/>
    <x v="3"/>
    <x v="4"/>
    <x v="1"/>
    <n v="10"/>
    <n v="281.99"/>
    <n v="2819.9"/>
    <n v="1754.3"/>
    <n v="1065.6000000000001"/>
    <x v="2"/>
    <x v="0"/>
    <n v="10"/>
    <x v="1"/>
    <x v="2"/>
  </r>
  <r>
    <x v="101"/>
    <s v="Shampoo"/>
    <x v="4"/>
    <x v="3"/>
    <x v="2"/>
    <n v="7"/>
    <n v="483.99"/>
    <n v="3387.9300000000003"/>
    <n v="2315.64"/>
    <n v="1072.2900000000004"/>
    <x v="0"/>
    <x v="1"/>
    <n v="7"/>
    <x v="2"/>
    <x v="0"/>
  </r>
  <r>
    <x v="102"/>
    <s v="Football"/>
    <x v="3"/>
    <x v="3"/>
    <x v="0"/>
    <n v="10"/>
    <n v="84.99"/>
    <n v="849.9"/>
    <n v="497.8"/>
    <n v="352.09999999999997"/>
    <x v="1"/>
    <x v="0"/>
    <n v="10"/>
    <x v="3"/>
    <x v="1"/>
  </r>
  <r>
    <x v="103"/>
    <s v="Laptop"/>
    <x v="2"/>
    <x v="0"/>
    <x v="3"/>
    <n v="3"/>
    <n v="306.99"/>
    <n v="920.97"/>
    <n v="680.1"/>
    <n v="240.87"/>
    <x v="2"/>
    <x v="0"/>
    <n v="3"/>
    <x v="0"/>
    <x v="2"/>
  </r>
  <r>
    <x v="104"/>
    <s v="Laptop"/>
    <x v="2"/>
    <x v="3"/>
    <x v="2"/>
    <n v="0"/>
    <n v="68.989999999999995"/>
    <n v="0"/>
    <n v="0"/>
    <n v="0"/>
    <x v="0"/>
    <x v="2"/>
    <n v="0"/>
    <x v="1"/>
    <x v="0"/>
  </r>
  <r>
    <x v="105"/>
    <s v="Smartphone"/>
    <x v="2"/>
    <x v="0"/>
    <x v="3"/>
    <n v="7"/>
    <n v="483.99"/>
    <n v="3387.9300000000003"/>
    <n v="2316.1999999999998"/>
    <n v="1071.7300000000005"/>
    <x v="1"/>
    <x v="0"/>
    <n v="7"/>
    <x v="2"/>
    <x v="1"/>
  </r>
  <r>
    <x v="106"/>
    <s v="Shampoo"/>
    <x v="4"/>
    <x v="3"/>
    <x v="1"/>
    <n v="2"/>
    <n v="439.99"/>
    <n v="879.98"/>
    <n v="630.24"/>
    <n v="249.74"/>
    <x v="2"/>
    <x v="1"/>
    <n v="2"/>
    <x v="3"/>
    <x v="2"/>
  </r>
  <r>
    <x v="58"/>
    <s v="Football"/>
    <x v="3"/>
    <x v="4"/>
    <x v="3"/>
    <n v="9"/>
    <n v="153.99"/>
    <n v="1385.91"/>
    <n v="1008.62"/>
    <n v="377.29000000000008"/>
    <x v="0"/>
    <x v="0"/>
    <n v="9"/>
    <x v="0"/>
    <x v="0"/>
  </r>
  <r>
    <x v="103"/>
    <s v="Tennis Racket"/>
    <x v="3"/>
    <x v="3"/>
    <x v="0"/>
    <n v="5"/>
    <n v="51.99"/>
    <n v="259.95"/>
    <n v="117.65"/>
    <n v="142.29999999999998"/>
    <x v="1"/>
    <x v="0"/>
    <n v="5"/>
    <x v="1"/>
    <x v="1"/>
  </r>
  <r>
    <x v="107"/>
    <s v="T-Shirt"/>
    <x v="1"/>
    <x v="2"/>
    <x v="3"/>
    <n v="4"/>
    <n v="231.99"/>
    <n v="927.96"/>
    <n v="460.98"/>
    <n v="466.98"/>
    <x v="2"/>
    <x v="1"/>
    <n v="4"/>
    <x v="2"/>
    <x v="2"/>
  </r>
  <r>
    <x v="87"/>
    <s v="Dumbbells"/>
    <x v="3"/>
    <x v="3"/>
    <x v="2"/>
    <n v="0"/>
    <n v="303.99"/>
    <n v="0"/>
    <n v="0"/>
    <n v="0"/>
    <x v="0"/>
    <x v="2"/>
    <n v="0"/>
    <x v="3"/>
    <x v="0"/>
  </r>
  <r>
    <x v="0"/>
    <s v="Dumbbells"/>
    <x v="3"/>
    <x v="4"/>
    <x v="3"/>
    <n v="9"/>
    <n v="374.99"/>
    <n v="3374.91"/>
    <n v="1528.79"/>
    <n v="1846.12"/>
    <x v="1"/>
    <x v="0"/>
    <n v="9"/>
    <x v="0"/>
    <x v="1"/>
  </r>
  <r>
    <x v="108"/>
    <s v="Laptop"/>
    <x v="2"/>
    <x v="4"/>
    <x v="1"/>
    <n v="5"/>
    <n v="158.99"/>
    <n v="794.95"/>
    <n v="434.35"/>
    <n v="360.6"/>
    <x v="2"/>
    <x v="0"/>
    <n v="5"/>
    <x v="1"/>
    <x v="2"/>
  </r>
  <r>
    <x v="109"/>
    <s v="Jacket"/>
    <x v="1"/>
    <x v="4"/>
    <x v="3"/>
    <n v="3"/>
    <n v="174.99"/>
    <n v="524.97"/>
    <n v="357.52"/>
    <n v="167.45000000000005"/>
    <x v="0"/>
    <x v="0"/>
    <n v="3"/>
    <x v="2"/>
    <x v="0"/>
  </r>
  <r>
    <x v="110"/>
    <s v="Jeans"/>
    <x v="1"/>
    <x v="1"/>
    <x v="3"/>
    <n v="6"/>
    <n v="237.99"/>
    <n v="1427.94"/>
    <n v="678.76"/>
    <n v="749.18000000000006"/>
    <x v="1"/>
    <x v="1"/>
    <n v="6"/>
    <x v="3"/>
    <x v="1"/>
  </r>
  <r>
    <x v="21"/>
    <s v="T-Shirt"/>
    <x v="1"/>
    <x v="0"/>
    <x v="0"/>
    <n v="0"/>
    <n v="347.99"/>
    <n v="0"/>
    <n v="0"/>
    <n v="0"/>
    <x v="2"/>
    <x v="2"/>
    <n v="0"/>
    <x v="0"/>
    <x v="2"/>
  </r>
  <r>
    <x v="111"/>
    <s v="Camera"/>
    <x v="2"/>
    <x v="0"/>
    <x v="3"/>
    <n v="9"/>
    <n v="227.99"/>
    <n v="2051.91"/>
    <n v="1984.35"/>
    <n v="67.559999999999945"/>
    <x v="0"/>
    <x v="0"/>
    <n v="9"/>
    <x v="1"/>
    <x v="0"/>
  </r>
  <r>
    <x v="78"/>
    <s v="Football"/>
    <x v="3"/>
    <x v="1"/>
    <x v="2"/>
    <n v="7"/>
    <n v="459.99"/>
    <n v="3219.9300000000003"/>
    <n v="2151.2800000000002"/>
    <n v="1068.6500000000001"/>
    <x v="1"/>
    <x v="0"/>
    <n v="7"/>
    <x v="2"/>
    <x v="1"/>
  </r>
  <r>
    <x v="112"/>
    <s v="Shampoo"/>
    <x v="4"/>
    <x v="2"/>
    <x v="1"/>
    <n v="8"/>
    <n v="103.99"/>
    <n v="831.92"/>
    <n v="381.08"/>
    <n v="450.84"/>
    <x v="2"/>
    <x v="1"/>
    <n v="8"/>
    <x v="3"/>
    <x v="2"/>
  </r>
  <r>
    <x v="113"/>
    <s v="Lamp"/>
    <x v="0"/>
    <x v="1"/>
    <x v="2"/>
    <n v="4"/>
    <n v="162.99"/>
    <n v="651.96"/>
    <n v="409.92"/>
    <n v="242.04000000000002"/>
    <x v="0"/>
    <x v="0"/>
    <n v="4"/>
    <x v="0"/>
    <x v="0"/>
  </r>
  <r>
    <x v="114"/>
    <s v="Dumbbells"/>
    <x v="3"/>
    <x v="0"/>
    <x v="1"/>
    <n v="0"/>
    <n v="276.99"/>
    <n v="0"/>
    <n v="0"/>
    <n v="0"/>
    <x v="1"/>
    <x v="2"/>
    <n v="0"/>
    <x v="1"/>
    <x v="1"/>
  </r>
  <r>
    <x v="115"/>
    <s v="Lipstick"/>
    <x v="4"/>
    <x v="1"/>
    <x v="0"/>
    <n v="1"/>
    <n v="154.99"/>
    <n v="154.99"/>
    <n v="89.289999999999992"/>
    <n v="65.700000000000017"/>
    <x v="2"/>
    <x v="0"/>
    <n v="1"/>
    <x v="2"/>
    <x v="2"/>
  </r>
  <r>
    <x v="116"/>
    <s v="Table"/>
    <x v="0"/>
    <x v="0"/>
    <x v="3"/>
    <n v="6"/>
    <n v="482.99"/>
    <n v="2897.94"/>
    <n v="1246.6600000000001"/>
    <n v="1651.28"/>
    <x v="0"/>
    <x v="1"/>
    <n v="6"/>
    <x v="3"/>
    <x v="0"/>
  </r>
  <r>
    <x v="117"/>
    <s v="Jacket"/>
    <x v="1"/>
    <x v="2"/>
    <x v="3"/>
    <n v="0"/>
    <n v="96.99"/>
    <n v="0"/>
    <n v="0"/>
    <n v="0"/>
    <x v="1"/>
    <x v="2"/>
    <n v="0"/>
    <x v="0"/>
    <x v="1"/>
  </r>
  <r>
    <x v="118"/>
    <s v="Lipstick"/>
    <x v="4"/>
    <x v="1"/>
    <x v="3"/>
    <n v="6"/>
    <n v="465.99"/>
    <n v="2795.94"/>
    <n v="432.04"/>
    <n v="2363.9"/>
    <x v="2"/>
    <x v="0"/>
    <n v="6"/>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65ECEA-848B-480C-BCC1-F8F3388BD291}" name="PivotTable5"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Q4:R10" firstHeaderRow="1" firstDataRow="1" firstDataCol="1"/>
  <pivotFields count="17">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pivotField compact="0" outline="0" showAll="0"/>
    <pivotField axis="axisRow" compact="0" outline="0" showAll="0">
      <items count="6">
        <item x="3"/>
        <item x="4"/>
        <item x="0"/>
        <item x="2"/>
        <item x="1"/>
        <item t="default"/>
      </items>
    </pivotField>
    <pivotField compact="0" outline="0"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Sale" fld="7" baseField="0" baseItem="0"/>
  </dataFields>
  <formats count="1">
    <format dxfId="0">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A2673-1343-420C-9EE3-4481507CDCF1}" name="PivotTable1"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K4:L9" firstHeaderRow="1" firstDataRow="1" firstDataCol="1"/>
  <pivotFields count="17">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pivotField compact="0" outline="0" showAll="0"/>
    <pivotField compact="0" outline="0" showAll="0"/>
    <pivotField compact="0" outline="0"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axis="axisRow" compact="0" outline="0"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3"/>
  </rowFields>
  <rowItems count="5">
    <i>
      <x/>
    </i>
    <i>
      <x v="2"/>
    </i>
    <i>
      <x v="1"/>
    </i>
    <i>
      <x v="3"/>
    </i>
    <i t="grand">
      <x/>
    </i>
  </rowItems>
  <colItems count="1">
    <i/>
  </colItems>
  <dataFields count="1">
    <dataField name="Sum of Total Sale" fld="7" baseField="0" baseItem="0"/>
  </dataFields>
  <formats count="1">
    <format dxfId="1">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B6644F-6677-4018-B821-1BBE144A4DCD}" name="PivotTable6"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T4:V8" firstHeaderRow="0" firstDataRow="1" firstDataCol="1"/>
  <pivotFields count="17">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dataField="1" compact="0" outline="0" showAll="0"/>
    <pivotField compact="0" outline="0" showAll="0"/>
    <pivotField compact="0" outline="0" showAll="0"/>
    <pivotField compact="0" outline="0" showAll="0">
      <items count="5">
        <item x="3"/>
        <item x="1"/>
        <item x="0"/>
        <item x="2"/>
        <item t="default"/>
      </items>
    </pivotField>
    <pivotField dataField="1"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axis="axisRow" compact="0" outline="0" showAll="0">
      <items count="4">
        <item x="2"/>
        <item x="0"/>
        <item x="1"/>
        <item t="default"/>
      </items>
    </pivotField>
    <pivotField compact="0" outline="0" showAll="0"/>
    <pivotField compact="0" outline="0" showAll="0"/>
    <pivotField compact="0" outline="0" showAll="0">
      <items count="4">
        <item x="2"/>
        <item x="0"/>
        <item x="1"/>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Fields count="1">
    <field x="-2"/>
  </colFields>
  <colItems count="2">
    <i>
      <x/>
    </i>
    <i i="1">
      <x v="1"/>
    </i>
  </colItems>
  <dataFields count="2">
    <dataField name="Count of Product Name" fld="1" subtotal="count" baseField="0" baseItem="0"/>
    <dataField name="Sum of Quantity Ordered" fld="5" baseField="0" baseItem="0"/>
  </dataFields>
  <formats count="1">
    <format dxfId="2">
      <pivotArea outline="0" collapsedLevelsAreSubtotals="1"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8384DD-8FF3-4145-97D3-31567F7793C2}" name="Profit per Region"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4:C9" firstHeaderRow="1" firstDataRow="1" firstDataCol="1"/>
  <pivotFields count="17">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pivotField compact="0" outline="0" showAll="0"/>
    <pivotField compact="0" outline="0" showAll="0"/>
    <pivotField axis="axisRow" compact="0" outline="0" showAll="0">
      <items count="5">
        <item x="3"/>
        <item x="1"/>
        <item x="0"/>
        <item x="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Profit" fld="9" baseField="0" baseItem="0" numFmtId="164"/>
  </dataFields>
  <formats count="1">
    <format dxfId="3">
      <pivotArea outline="0" collapsedLevelsAreSubtotals="1"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843BD4-5136-4959-9A86-CCACEABE195B}" name="PivotTable4"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H4:I9" firstHeaderRow="1" firstDataRow="1" firstDataCol="1"/>
  <pivotFields count="17">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pivotField compact="0" outline="0" showAll="0"/>
    <pivotField compact="0" outline="0" showAll="0"/>
    <pivotField axis="axisRow" compact="0" outline="0"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4"/>
  </rowFields>
  <rowItems count="5">
    <i>
      <x v="2"/>
    </i>
    <i>
      <x/>
    </i>
    <i>
      <x v="3"/>
    </i>
    <i>
      <x v="1"/>
    </i>
    <i t="grand">
      <x/>
    </i>
  </rowItems>
  <colItems count="1">
    <i/>
  </colItems>
  <dataFields count="1">
    <dataField name="Sum of Total Sale" fld="7" baseField="0" baseItem="0"/>
  </dataFields>
  <formats count="1">
    <format dxfId="4">
      <pivotArea outline="0" collapsedLevelsAreSubtotals="1" fieldPosition="0"/>
    </format>
  </formats>
  <chartFormats count="5">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4" count="1" selected="0">
            <x v="3"/>
          </reference>
        </references>
      </pivotArea>
    </chartFormat>
    <chartFormat chart="7" format="4">
      <pivotArea type="data" outline="0" fieldPosition="0">
        <references count="2">
          <reference field="4294967294" count="1" selected="0">
            <x v="0"/>
          </reference>
          <reference field="4" count="1" selected="0">
            <x v="1"/>
          </reference>
        </references>
      </pivotArea>
    </chartFormat>
    <chartFormat chart="7" format="5">
      <pivotArea type="data" outline="0" fieldPosition="0">
        <references count="2">
          <reference field="4294967294" count="1" selected="0">
            <x v="0"/>
          </reference>
          <reference field="4" count="1" selected="0">
            <x v="0"/>
          </reference>
        </references>
      </pivotArea>
    </chartFormat>
    <chartFormat chart="7" format="6">
      <pivotArea type="data" outline="0" fieldPosition="0">
        <references count="2">
          <reference field="4294967294" count="1" selected="0">
            <x v="0"/>
          </reference>
          <reference field="4" count="1" selected="0">
            <x v="2"/>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8B21A1-8CE0-47EF-ADC9-E35D14DB5774}" name="PivotTable3"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4:F10" firstHeaderRow="1" firstDataRow="1" firstDataCol="1"/>
  <pivotFields count="17">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pivotField axis="axisRow" compact="0" outline="0" showAll="0">
      <items count="6">
        <item x="4"/>
        <item x="1"/>
        <item x="2"/>
        <item x="0"/>
        <item x="3"/>
        <item t="default"/>
      </items>
    </pivotField>
    <pivotField compact="0" outline="0" showAll="0"/>
    <pivotField compact="0" outline="0" showAll="0">
      <items count="5">
        <item x="3"/>
        <item x="1"/>
        <item x="0"/>
        <item x="2"/>
        <item t="default"/>
      </items>
    </pivotField>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pivotField compact="0" outline="0" showAll="0">
      <items count="4">
        <item x="2"/>
        <item x="0"/>
        <item x="1"/>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Total Sale" fld="7" baseField="0" baseItem="0"/>
  </dataFields>
  <formats count="1">
    <format dxfId="5">
      <pivotArea outline="0" collapsedLevelsAreSubtotals="1"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BD13A6-240A-442B-B35D-54CDCB3F3E3B}" name="PivotTable2"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N4:O17" firstHeaderRow="1" firstDataRow="1" firstDataCol="1"/>
  <pivotFields count="17">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pivotField compact="0" outline="0" showAll="0"/>
    <pivotField compact="0" outline="0" showAll="0"/>
    <pivotField compact="0" outline="0"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1"/>
    </i>
    <i>
      <x v="2"/>
    </i>
    <i>
      <x v="3"/>
    </i>
    <i>
      <x v="4"/>
    </i>
    <i>
      <x v="5"/>
    </i>
    <i>
      <x v="6"/>
    </i>
    <i>
      <x v="7"/>
    </i>
    <i>
      <x v="8"/>
    </i>
    <i>
      <x v="9"/>
    </i>
    <i>
      <x v="10"/>
    </i>
    <i>
      <x v="11"/>
    </i>
    <i>
      <x v="12"/>
    </i>
    <i t="grand">
      <x/>
    </i>
  </rowItems>
  <colItems count="1">
    <i/>
  </colItems>
  <dataFields count="1">
    <dataField name="Sum of Total Sale" fld="7" baseField="0" baseItem="0"/>
  </dataFields>
  <formats count="1">
    <format dxfId="6">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2BF99A-01E5-4699-ABBE-D53A142315FA}" sourceName="Region">
  <pivotTables>
    <pivotTable tabId="3" name="PivotTable3"/>
    <pivotTable tabId="3" name="PivotTable2"/>
    <pivotTable tabId="3" name="PivotTable1"/>
    <pivotTable tabId="3" name="PivotTable5"/>
    <pivotTable tabId="3" name="PivotTable6"/>
  </pivotTables>
  <data>
    <tabular pivotCacheId="1048563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17475CC7-3F35-464C-8961-261406C8F678}" sourceName="Payment Method">
  <pivotTables>
    <pivotTable tabId="3" name="PivotTable3"/>
    <pivotTable tabId="3" name="PivotTable1"/>
    <pivotTable tabId="3" name="PivotTable2"/>
    <pivotTable tabId="3" name="PivotTable5"/>
    <pivotTable tabId="3" name="PivotTable6"/>
  </pivotTables>
  <data>
    <tabular pivotCacheId="10485631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5A9FD71E-ED51-4061-B459-9F2EB4127814}" sourceName="Customer Type">
  <pivotTables>
    <pivotTable tabId="3" name="PivotTable3"/>
    <pivotTable tabId="3" name="PivotTable2"/>
    <pivotTable tabId="3" name="PivotTable1"/>
    <pivotTable tabId="3" name="PivotTable5"/>
    <pivotTable tabId="3" name="PivotTable6"/>
    <pivotTable tabId="3" name="PivotTable4"/>
  </pivotTables>
  <data>
    <tabular pivotCacheId="10485631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A973F96-C067-4306-809F-D5069738B674}" cache="Slicer_Region" style="Slicer Style 1" rowHeight="257175"/>
  <slicer name="Payment Method" xr10:uid="{871E7B08-A5AA-493A-A2C4-87663F0BF1C3}" cache="Slicer_Payment_Method" style="Slicer Style 1" rowHeight="257175"/>
  <slicer name="Customer Type" xr10:uid="{C0D150DB-A0BC-4260-AC2F-CB0E63D856F2}" cache="Slicer_Customer_Type" caption="Customer Type"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4EF49E-D8D2-4A67-A571-CCA1BB98F50E}" name="Table1" displayName="Table1" ref="A1:O151" totalsRowShown="0" headerRowDxfId="24" dataDxfId="22" headerRowBorderDxfId="23">
  <tableColumns count="15">
    <tableColumn id="1" xr3:uid="{99DA8BC2-571E-4A1E-9BDE-F36CCA7C5A8D}" name="Date" dataDxfId="21"/>
    <tableColumn id="2" xr3:uid="{556B5D60-3B83-4FFF-B83B-41679ACD790C}" name="Product Name" dataDxfId="20"/>
    <tableColumn id="3" xr3:uid="{D51B520C-0ECF-46DC-8C7D-991AF0DC69C2}" name="Category" dataDxfId="19"/>
    <tableColumn id="4" xr3:uid="{1C5C6E72-7847-4DF0-AB5D-D0D3FC74966F}" name="Sales Representative" dataDxfId="18"/>
    <tableColumn id="5" xr3:uid="{B7BC14C0-22A0-40F0-AC0F-329FB7357E9F}" name="Region" dataDxfId="17"/>
    <tableColumn id="6" xr3:uid="{062D307E-9CF4-4DE0-9B84-8B94504B9897}" name="Quantity Sold" dataDxfId="16"/>
    <tableColumn id="7" xr3:uid="{DFE1667F-05D3-4D0F-B02A-A58BFB43E183}" name="Unit Price" dataDxfId="15"/>
    <tableColumn id="8" xr3:uid="{C3E72F80-300B-42F9-8A75-36F8D36157C3}" name="Total Sale" dataDxfId="14">
      <calculatedColumnFormula>Table1[[#This Row],[Quantity Sold]]*Table1[[#This Row],[Unit Price]]</calculatedColumnFormula>
    </tableColumn>
    <tableColumn id="9" xr3:uid="{A8A44EC7-FE4B-4341-9387-B8F551EFC703}" name="Cost Price" dataDxfId="13"/>
    <tableColumn id="10" xr3:uid="{5E7ABF81-6163-4EB4-9289-37C64986F69D}" name="Profit" dataDxfId="12">
      <calculatedColumnFormula>Table1[[#This Row],[Total Sale]]-Table1[[#This Row],[Cost Price]]</calculatedColumnFormula>
    </tableColumn>
    <tableColumn id="11" xr3:uid="{143D042C-2B6C-4F3B-A6D7-1480E660D364}" name="Payment Method" dataDxfId="11"/>
    <tableColumn id="12" xr3:uid="{0958246B-FBD2-45AB-9AC8-157D7719A9A7}" name="Order Status" dataDxfId="10"/>
    <tableColumn id="15" xr3:uid="{3FECD093-FBEE-4795-90E1-B7566813BF2D}" name="Actual Qty Sold" dataDxfId="9">
      <calculatedColumnFormula>IF(Table1[[#This Row],[Order Status]]="Cancelled", 0, Table1[[#This Row],[Quantity Sold]])</calculatedColumnFormula>
    </tableColumn>
    <tableColumn id="13" xr3:uid="{F4131986-6831-4273-B38B-D205D08D89C6}" name="Region Manager" dataDxfId="8"/>
    <tableColumn id="14" xr3:uid="{86B6EBF9-2957-4550-878E-E052BB168604}" name="Customer Type" dataDxfId="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69FD-892C-475C-BE6A-24AEC91A90B9}">
  <dimension ref="A1:AC22"/>
  <sheetViews>
    <sheetView showGridLines="0" tabSelected="1" zoomScale="70" zoomScaleNormal="70" workbookViewId="0">
      <selection activeCell="AA15" sqref="AA15"/>
    </sheetView>
  </sheetViews>
  <sheetFormatPr defaultColWidth="9.109375" defaultRowHeight="14.4"/>
  <cols>
    <col min="1" max="16384" width="9.109375" style="4"/>
  </cols>
  <sheetData>
    <row r="1" spans="1:29">
      <c r="A1" s="4" t="s">
        <v>61</v>
      </c>
    </row>
    <row r="8" spans="1:29">
      <c r="Z8" s="4" t="s">
        <v>61</v>
      </c>
    </row>
    <row r="9" spans="1:29">
      <c r="Y9" s="4" t="s">
        <v>61</v>
      </c>
    </row>
    <row r="11" spans="1:29">
      <c r="AC11" s="4" t="s">
        <v>61</v>
      </c>
    </row>
    <row r="22" spans="27:27">
      <c r="AA22" s="4" t="s">
        <v>61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BC6C-74BD-4BF3-954A-E110503FBE73}">
  <dimension ref="A1:O151"/>
  <sheetViews>
    <sheetView showGridLines="0" workbookViewId="0">
      <selection activeCell="M9" sqref="M9"/>
    </sheetView>
  </sheetViews>
  <sheetFormatPr defaultColWidth="9.109375" defaultRowHeight="13.8"/>
  <cols>
    <col min="1" max="1" width="15.33203125" style="1" customWidth="1"/>
    <col min="2" max="2" width="19.5546875" style="1" customWidth="1"/>
    <col min="3" max="3" width="13.44140625" style="1" bestFit="1" customWidth="1"/>
    <col min="4" max="4" width="25" style="1" customWidth="1"/>
    <col min="5" max="5" width="12" style="1" customWidth="1"/>
    <col min="6" max="6" width="16.6640625" style="1" customWidth="1"/>
    <col min="7" max="7" width="13.109375" style="1" customWidth="1"/>
    <col min="8" max="8" width="13.33203125" style="1" customWidth="1"/>
    <col min="9" max="9" width="13.6640625" style="1" customWidth="1"/>
    <col min="10" max="10" width="8.6640625" style="1" customWidth="1"/>
    <col min="11" max="11" width="20" style="1" customWidth="1"/>
    <col min="12" max="12" width="13.109375" style="1" bestFit="1" customWidth="1"/>
    <col min="13" max="13" width="18.6640625" style="1" bestFit="1" customWidth="1"/>
    <col min="14" max="14" width="19.88671875" style="1" customWidth="1"/>
    <col min="15" max="15" width="18.5546875" style="1" customWidth="1"/>
    <col min="16" max="16384" width="9.109375" style="1"/>
  </cols>
  <sheetData>
    <row r="1" spans="1:15" s="9" customFormat="1" ht="30.75" customHeight="1">
      <c r="A1" s="7" t="s">
        <v>0</v>
      </c>
      <c r="B1" s="8" t="s">
        <v>1</v>
      </c>
      <c r="C1" s="8" t="s">
        <v>2</v>
      </c>
      <c r="D1" s="8" t="s">
        <v>3</v>
      </c>
      <c r="E1" s="8" t="s">
        <v>4</v>
      </c>
      <c r="F1" s="8" t="s">
        <v>5</v>
      </c>
      <c r="G1" s="8" t="s">
        <v>6</v>
      </c>
      <c r="H1" s="8" t="s">
        <v>7</v>
      </c>
      <c r="I1" s="8" t="s">
        <v>8</v>
      </c>
      <c r="J1" s="8" t="s">
        <v>9</v>
      </c>
      <c r="K1" s="8" t="s">
        <v>10</v>
      </c>
      <c r="L1" s="8" t="s">
        <v>11</v>
      </c>
      <c r="M1" s="8" t="s">
        <v>87</v>
      </c>
      <c r="N1" s="8" t="s">
        <v>12</v>
      </c>
      <c r="O1" s="8" t="s">
        <v>13</v>
      </c>
    </row>
    <row r="2" spans="1:15">
      <c r="A2" s="2">
        <v>45313</v>
      </c>
      <c r="B2" s="3" t="s">
        <v>14</v>
      </c>
      <c r="C2" s="3" t="s">
        <v>15</v>
      </c>
      <c r="D2" s="3" t="s">
        <v>59</v>
      </c>
      <c r="E2" s="3" t="s">
        <v>52</v>
      </c>
      <c r="F2" s="3">
        <v>1</v>
      </c>
      <c r="G2" s="3">
        <v>91.99</v>
      </c>
      <c r="H2" s="3">
        <f>Table1[[#This Row],[Quantity Sold]]*Table1[[#This Row],[Unit Price]]</f>
        <v>91.99</v>
      </c>
      <c r="I2" s="3">
        <v>51.81</v>
      </c>
      <c r="J2" s="3">
        <f>Table1[[#This Row],[Total Sale]]-Table1[[#This Row],[Cost Price]]</f>
        <v>40.179999999999993</v>
      </c>
      <c r="K2" s="3" t="s">
        <v>16</v>
      </c>
      <c r="L2" s="3" t="s">
        <v>17</v>
      </c>
      <c r="M2" s="3">
        <f>IF(Table1[[#This Row],[Order Status]]="Cancelled", 0, Table1[[#This Row],[Quantity Sold]])</f>
        <v>1</v>
      </c>
      <c r="N2" s="3" t="s">
        <v>49</v>
      </c>
      <c r="O2" s="3" t="s">
        <v>18</v>
      </c>
    </row>
    <row r="3" spans="1:15">
      <c r="A3" s="2">
        <v>45571</v>
      </c>
      <c r="B3" s="3" t="s">
        <v>19</v>
      </c>
      <c r="C3" s="3" t="s">
        <v>15</v>
      </c>
      <c r="D3" s="3" t="s">
        <v>58</v>
      </c>
      <c r="E3" s="3" t="s">
        <v>53</v>
      </c>
      <c r="F3" s="3">
        <v>9</v>
      </c>
      <c r="G3" s="3">
        <v>462.99</v>
      </c>
      <c r="H3" s="3">
        <f>Table1[[#This Row],[Quantity Sold]]*Table1[[#This Row],[Unit Price]]</f>
        <v>4166.91</v>
      </c>
      <c r="I3" s="3">
        <v>1099.53</v>
      </c>
      <c r="J3" s="3">
        <f>Table1[[#This Row],[Total Sale]]-Table1[[#This Row],[Cost Price]]</f>
        <v>3067.38</v>
      </c>
      <c r="K3" s="3" t="s">
        <v>20</v>
      </c>
      <c r="L3" s="3" t="s">
        <v>21</v>
      </c>
      <c r="M3" s="3">
        <f>IF(Table1[[#This Row],[Order Status]]="Cancelled", 0, Table1[[#This Row],[Quantity Sold]])</f>
        <v>9</v>
      </c>
      <c r="N3" s="3" t="s">
        <v>48</v>
      </c>
      <c r="O3" s="3" t="s">
        <v>22</v>
      </c>
    </row>
    <row r="4" spans="1:15">
      <c r="A4" s="2">
        <v>45615</v>
      </c>
      <c r="B4" s="3" t="s">
        <v>23</v>
      </c>
      <c r="C4" s="3" t="s">
        <v>24</v>
      </c>
      <c r="D4" s="3" t="s">
        <v>58</v>
      </c>
      <c r="E4" s="3" t="s">
        <v>55</v>
      </c>
      <c r="F4" s="3">
        <v>0</v>
      </c>
      <c r="G4" s="3">
        <v>198.99</v>
      </c>
      <c r="H4" s="3">
        <f>Table1[[#This Row],[Quantity Sold]]*Table1[[#This Row],[Unit Price]]</f>
        <v>0</v>
      </c>
      <c r="I4" s="3">
        <v>0</v>
      </c>
      <c r="J4" s="3">
        <f>Table1[[#This Row],[Total Sale]]-Table1[[#This Row],[Cost Price]]</f>
        <v>0</v>
      </c>
      <c r="K4" s="3" t="s">
        <v>25</v>
      </c>
      <c r="L4" s="3" t="s">
        <v>26</v>
      </c>
      <c r="M4" s="3">
        <f>IF(Table1[[#This Row],[Order Status]]="Cancelled", 0, Table1[[#This Row],[Quantity Sold]])</f>
        <v>0</v>
      </c>
      <c r="N4" s="3" t="s">
        <v>50</v>
      </c>
      <c r="O4" s="3" t="s">
        <v>27</v>
      </c>
    </row>
    <row r="5" spans="1:15">
      <c r="A5" s="2">
        <v>45530</v>
      </c>
      <c r="B5" s="3" t="s">
        <v>28</v>
      </c>
      <c r="C5" s="3" t="s">
        <v>15</v>
      </c>
      <c r="D5" s="3" t="s">
        <v>58</v>
      </c>
      <c r="E5" s="3" t="s">
        <v>55</v>
      </c>
      <c r="F5" s="3">
        <v>6</v>
      </c>
      <c r="G5" s="3">
        <v>125.99</v>
      </c>
      <c r="H5" s="3">
        <f>Table1[[#This Row],[Quantity Sold]]*Table1[[#This Row],[Unit Price]]</f>
        <v>755.93999999999994</v>
      </c>
      <c r="I5" s="3">
        <v>305.02</v>
      </c>
      <c r="J5" s="3">
        <f>Table1[[#This Row],[Total Sale]]-Table1[[#This Row],[Cost Price]]</f>
        <v>450.91999999999996</v>
      </c>
      <c r="K5" s="3" t="s">
        <v>16</v>
      </c>
      <c r="L5" s="3" t="s">
        <v>17</v>
      </c>
      <c r="M5" s="3">
        <f>IF(Table1[[#This Row],[Order Status]]="Cancelled", 0, Table1[[#This Row],[Quantity Sold]])</f>
        <v>6</v>
      </c>
      <c r="N5" s="3" t="s">
        <v>51</v>
      </c>
      <c r="O5" s="3" t="s">
        <v>18</v>
      </c>
    </row>
    <row r="6" spans="1:15">
      <c r="A6" s="2">
        <v>45502</v>
      </c>
      <c r="B6" s="3" t="s">
        <v>29</v>
      </c>
      <c r="C6" s="3" t="s">
        <v>15</v>
      </c>
      <c r="D6" s="3" t="s">
        <v>58</v>
      </c>
      <c r="E6" s="3" t="s">
        <v>53</v>
      </c>
      <c r="F6" s="3">
        <v>5</v>
      </c>
      <c r="G6" s="3">
        <v>244.99</v>
      </c>
      <c r="H6" s="3">
        <f>Table1[[#This Row],[Quantity Sold]]*Table1[[#This Row],[Unit Price]]</f>
        <v>1224.95</v>
      </c>
      <c r="I6" s="3">
        <v>783.6</v>
      </c>
      <c r="J6" s="3">
        <f>Table1[[#This Row],[Total Sale]]-Table1[[#This Row],[Cost Price]]</f>
        <v>441.35</v>
      </c>
      <c r="K6" s="3" t="s">
        <v>20</v>
      </c>
      <c r="L6" s="3" t="s">
        <v>21</v>
      </c>
      <c r="M6" s="3">
        <f>IF(Table1[[#This Row],[Order Status]]="Cancelled", 0, Table1[[#This Row],[Quantity Sold]])</f>
        <v>5</v>
      </c>
      <c r="N6" s="3" t="s">
        <v>49</v>
      </c>
      <c r="O6" s="3" t="s">
        <v>22</v>
      </c>
    </row>
    <row r="7" spans="1:15">
      <c r="A7" s="2">
        <v>45633</v>
      </c>
      <c r="B7" s="3" t="s">
        <v>30</v>
      </c>
      <c r="C7" s="3" t="s">
        <v>31</v>
      </c>
      <c r="D7" s="3" t="s">
        <v>58</v>
      </c>
      <c r="E7" s="3" t="s">
        <v>53</v>
      </c>
      <c r="F7" s="3">
        <v>3</v>
      </c>
      <c r="G7" s="3">
        <v>1170.99</v>
      </c>
      <c r="H7" s="3">
        <f>Table1[[#This Row],[Quantity Sold]]*Table1[[#This Row],[Unit Price]]</f>
        <v>3512.9700000000003</v>
      </c>
      <c r="I7" s="3">
        <v>1920.98</v>
      </c>
      <c r="J7" s="3">
        <f>Table1[[#This Row],[Total Sale]]-Table1[[#This Row],[Cost Price]]</f>
        <v>1591.9900000000002</v>
      </c>
      <c r="K7" s="3" t="s">
        <v>25</v>
      </c>
      <c r="L7" s="3" t="s">
        <v>17</v>
      </c>
      <c r="M7" s="3">
        <f>IF(Table1[[#This Row],[Order Status]]="Cancelled", 0, Table1[[#This Row],[Quantity Sold]])</f>
        <v>3</v>
      </c>
      <c r="N7" s="3" t="s">
        <v>48</v>
      </c>
      <c r="O7" s="3" t="s">
        <v>27</v>
      </c>
    </row>
    <row r="8" spans="1:15">
      <c r="A8" s="2">
        <v>45402</v>
      </c>
      <c r="B8" s="3" t="s">
        <v>32</v>
      </c>
      <c r="C8" s="3" t="s">
        <v>24</v>
      </c>
      <c r="D8" s="3" t="s">
        <v>56</v>
      </c>
      <c r="E8" s="3" t="s">
        <v>55</v>
      </c>
      <c r="F8" s="3">
        <v>0</v>
      </c>
      <c r="G8" s="3">
        <v>249.99</v>
      </c>
      <c r="H8" s="3">
        <f>Table1[[#This Row],[Quantity Sold]]*Table1[[#This Row],[Unit Price]]</f>
        <v>0</v>
      </c>
      <c r="I8" s="3">
        <v>0</v>
      </c>
      <c r="J8" s="3">
        <f>Table1[[#This Row],[Total Sale]]-Table1[[#This Row],[Cost Price]]</f>
        <v>0</v>
      </c>
      <c r="K8" s="3" t="s">
        <v>16</v>
      </c>
      <c r="L8" s="3" t="s">
        <v>26</v>
      </c>
      <c r="M8" s="3">
        <f>IF(Table1[[#This Row],[Order Status]]="Cancelled", 0, Table1[[#This Row],[Quantity Sold]])</f>
        <v>0</v>
      </c>
      <c r="N8" s="3" t="s">
        <v>50</v>
      </c>
      <c r="O8" s="3" t="s">
        <v>18</v>
      </c>
    </row>
    <row r="9" spans="1:15">
      <c r="A9" s="2">
        <v>45614</v>
      </c>
      <c r="B9" s="3" t="s">
        <v>33</v>
      </c>
      <c r="C9" s="3" t="s">
        <v>34</v>
      </c>
      <c r="D9" s="3" t="s">
        <v>58</v>
      </c>
      <c r="E9" s="3" t="s">
        <v>53</v>
      </c>
      <c r="F9" s="3">
        <v>5</v>
      </c>
      <c r="G9" s="3">
        <v>337.99</v>
      </c>
      <c r="H9" s="3">
        <f>Table1[[#This Row],[Quantity Sold]]*Table1[[#This Row],[Unit Price]]</f>
        <v>1689.95</v>
      </c>
      <c r="I9" s="3">
        <v>839.4</v>
      </c>
      <c r="J9" s="3">
        <f>Table1[[#This Row],[Total Sale]]-Table1[[#This Row],[Cost Price]]</f>
        <v>850.55000000000007</v>
      </c>
      <c r="K9" s="3" t="s">
        <v>20</v>
      </c>
      <c r="L9" s="3" t="s">
        <v>17</v>
      </c>
      <c r="M9" s="3">
        <f>IF(Table1[[#This Row],[Order Status]]="Cancelled", 0, Table1[[#This Row],[Quantity Sold]])</f>
        <v>5</v>
      </c>
      <c r="N9" s="3" t="s">
        <v>51</v>
      </c>
      <c r="O9" s="3" t="s">
        <v>22</v>
      </c>
    </row>
    <row r="10" spans="1:15">
      <c r="A10" s="2">
        <v>45513</v>
      </c>
      <c r="B10" s="3" t="s">
        <v>35</v>
      </c>
      <c r="C10" s="3" t="s">
        <v>34</v>
      </c>
      <c r="D10" s="3" t="s">
        <v>56</v>
      </c>
      <c r="E10" s="3" t="s">
        <v>54</v>
      </c>
      <c r="F10" s="3">
        <v>5</v>
      </c>
      <c r="G10" s="3">
        <v>491.99</v>
      </c>
      <c r="H10" s="3">
        <f>Table1[[#This Row],[Quantity Sold]]*Table1[[#This Row],[Unit Price]]</f>
        <v>2459.9499999999998</v>
      </c>
      <c r="I10" s="3">
        <v>1416.5</v>
      </c>
      <c r="J10" s="3">
        <f>Table1[[#This Row],[Total Sale]]-Table1[[#This Row],[Cost Price]]</f>
        <v>1043.4499999999998</v>
      </c>
      <c r="K10" s="3" t="s">
        <v>25</v>
      </c>
      <c r="L10" s="3" t="s">
        <v>21</v>
      </c>
      <c r="M10" s="3">
        <f>IF(Table1[[#This Row],[Order Status]]="Cancelled", 0, Table1[[#This Row],[Quantity Sold]])</f>
        <v>5</v>
      </c>
      <c r="N10" s="3" t="s">
        <v>49</v>
      </c>
      <c r="O10" s="3" t="s">
        <v>27</v>
      </c>
    </row>
    <row r="11" spans="1:15">
      <c r="A11" s="2">
        <v>45597</v>
      </c>
      <c r="B11" s="3" t="s">
        <v>28</v>
      </c>
      <c r="C11" s="3" t="s">
        <v>15</v>
      </c>
      <c r="D11" s="3" t="s">
        <v>58</v>
      </c>
      <c r="E11" s="3" t="s">
        <v>55</v>
      </c>
      <c r="F11" s="3">
        <v>4</v>
      </c>
      <c r="G11" s="3">
        <v>394.99</v>
      </c>
      <c r="H11" s="3">
        <f>Table1[[#This Row],[Quantity Sold]]*Table1[[#This Row],[Unit Price]]</f>
        <v>1579.96</v>
      </c>
      <c r="I11" s="3">
        <v>1017.68</v>
      </c>
      <c r="J11" s="3">
        <f>Table1[[#This Row],[Total Sale]]-Table1[[#This Row],[Cost Price]]</f>
        <v>562.28000000000009</v>
      </c>
      <c r="K11" s="3" t="s">
        <v>16</v>
      </c>
      <c r="L11" s="3" t="s">
        <v>17</v>
      </c>
      <c r="M11" s="3">
        <f>IF(Table1[[#This Row],[Order Status]]="Cancelled", 0, Table1[[#This Row],[Quantity Sold]])</f>
        <v>4</v>
      </c>
      <c r="N11" s="3" t="s">
        <v>48</v>
      </c>
      <c r="O11" s="3" t="s">
        <v>18</v>
      </c>
    </row>
    <row r="12" spans="1:15">
      <c r="A12" s="2">
        <v>45369</v>
      </c>
      <c r="B12" s="3" t="s">
        <v>36</v>
      </c>
      <c r="C12" s="3" t="s">
        <v>34</v>
      </c>
      <c r="D12" s="3" t="s">
        <v>59</v>
      </c>
      <c r="E12" s="3" t="s">
        <v>54</v>
      </c>
      <c r="F12" s="3">
        <v>2</v>
      </c>
      <c r="G12" s="3">
        <v>216.99</v>
      </c>
      <c r="H12" s="3">
        <f>Table1[[#This Row],[Quantity Sold]]*Table1[[#This Row],[Unit Price]]</f>
        <v>433.98</v>
      </c>
      <c r="I12" s="3">
        <v>167.3</v>
      </c>
      <c r="J12" s="3">
        <f>Table1[[#This Row],[Total Sale]]-Table1[[#This Row],[Cost Price]]</f>
        <v>266.68</v>
      </c>
      <c r="K12" s="3" t="s">
        <v>20</v>
      </c>
      <c r="L12" s="3" t="s">
        <v>21</v>
      </c>
      <c r="M12" s="3">
        <f>IF(Table1[[#This Row],[Order Status]]="Cancelled", 0, Table1[[#This Row],[Quantity Sold]])</f>
        <v>2</v>
      </c>
      <c r="N12" s="3" t="s">
        <v>50</v>
      </c>
      <c r="O12" s="3" t="s">
        <v>22</v>
      </c>
    </row>
    <row r="13" spans="1:15">
      <c r="A13" s="2">
        <v>45318</v>
      </c>
      <c r="B13" s="3" t="s">
        <v>33</v>
      </c>
      <c r="C13" s="3" t="s">
        <v>34</v>
      </c>
      <c r="D13" s="3" t="s">
        <v>57</v>
      </c>
      <c r="E13" s="3" t="s">
        <v>55</v>
      </c>
      <c r="F13" s="3">
        <v>0</v>
      </c>
      <c r="G13" s="3">
        <v>457.99</v>
      </c>
      <c r="H13" s="3">
        <f>Table1[[#This Row],[Quantity Sold]]*Table1[[#This Row],[Unit Price]]</f>
        <v>0</v>
      </c>
      <c r="I13" s="3">
        <v>0</v>
      </c>
      <c r="J13" s="3">
        <f>Table1[[#This Row],[Total Sale]]-Table1[[#This Row],[Cost Price]]</f>
        <v>0</v>
      </c>
      <c r="K13" s="3" t="s">
        <v>25</v>
      </c>
      <c r="L13" s="3" t="s">
        <v>26</v>
      </c>
      <c r="M13" s="3">
        <f>IF(Table1[[#This Row],[Order Status]]="Cancelled", 0, Table1[[#This Row],[Quantity Sold]])</f>
        <v>0</v>
      </c>
      <c r="N13" s="3" t="s">
        <v>51</v>
      </c>
      <c r="O13" s="3" t="s">
        <v>27</v>
      </c>
    </row>
    <row r="14" spans="1:15">
      <c r="A14" s="2">
        <v>45471</v>
      </c>
      <c r="B14" s="3" t="s">
        <v>14</v>
      </c>
      <c r="C14" s="3" t="s">
        <v>15</v>
      </c>
      <c r="D14" s="3" t="s">
        <v>56</v>
      </c>
      <c r="E14" s="3" t="s">
        <v>53</v>
      </c>
      <c r="F14" s="3">
        <v>8</v>
      </c>
      <c r="G14" s="3">
        <v>438.99</v>
      </c>
      <c r="H14" s="3">
        <f>Table1[[#This Row],[Quantity Sold]]*Table1[[#This Row],[Unit Price]]</f>
        <v>3511.92</v>
      </c>
      <c r="I14" s="3">
        <v>2166.64</v>
      </c>
      <c r="J14" s="3">
        <f>Table1[[#This Row],[Total Sale]]-Table1[[#This Row],[Cost Price]]</f>
        <v>1345.2800000000002</v>
      </c>
      <c r="K14" s="3" t="s">
        <v>16</v>
      </c>
      <c r="L14" s="3" t="s">
        <v>17</v>
      </c>
      <c r="M14" s="3">
        <f>IF(Table1[[#This Row],[Order Status]]="Cancelled", 0, Table1[[#This Row],[Quantity Sold]])</f>
        <v>8</v>
      </c>
      <c r="N14" s="3" t="s">
        <v>49</v>
      </c>
      <c r="O14" s="3" t="s">
        <v>18</v>
      </c>
    </row>
    <row r="15" spans="1:15">
      <c r="A15" s="2">
        <v>45587</v>
      </c>
      <c r="B15" s="3" t="s">
        <v>28</v>
      </c>
      <c r="C15" s="3" t="s">
        <v>15</v>
      </c>
      <c r="D15" s="3" t="s">
        <v>60</v>
      </c>
      <c r="E15" s="3" t="s">
        <v>55</v>
      </c>
      <c r="F15" s="3">
        <v>2</v>
      </c>
      <c r="G15" s="3">
        <v>56.99</v>
      </c>
      <c r="H15" s="3">
        <f>Table1[[#This Row],[Quantity Sold]]*Table1[[#This Row],[Unit Price]]</f>
        <v>113.98</v>
      </c>
      <c r="I15" s="3">
        <v>53.959999999999994</v>
      </c>
      <c r="J15" s="3">
        <f>Table1[[#This Row],[Total Sale]]-Table1[[#This Row],[Cost Price]]</f>
        <v>60.02000000000001</v>
      </c>
      <c r="K15" s="3" t="s">
        <v>20</v>
      </c>
      <c r="L15" s="3" t="s">
        <v>17</v>
      </c>
      <c r="M15" s="3">
        <f>IF(Table1[[#This Row],[Order Status]]="Cancelled", 0, Table1[[#This Row],[Quantity Sold]])</f>
        <v>2</v>
      </c>
      <c r="N15" s="3" t="s">
        <v>48</v>
      </c>
      <c r="O15" s="3" t="s">
        <v>22</v>
      </c>
    </row>
    <row r="16" spans="1:15">
      <c r="A16" s="2">
        <v>45423</v>
      </c>
      <c r="B16" s="3" t="s">
        <v>36</v>
      </c>
      <c r="C16" s="3" t="s">
        <v>34</v>
      </c>
      <c r="D16" s="3" t="s">
        <v>60</v>
      </c>
      <c r="E16" s="3" t="s">
        <v>54</v>
      </c>
      <c r="F16" s="3">
        <v>0</v>
      </c>
      <c r="G16" s="3">
        <v>313.99</v>
      </c>
      <c r="H16" s="3">
        <f>Table1[[#This Row],[Quantity Sold]]*Table1[[#This Row],[Unit Price]]</f>
        <v>0</v>
      </c>
      <c r="I16" s="3">
        <v>0</v>
      </c>
      <c r="J16" s="3">
        <f>Table1[[#This Row],[Total Sale]]-Table1[[#This Row],[Cost Price]]</f>
        <v>0</v>
      </c>
      <c r="K16" s="3" t="s">
        <v>25</v>
      </c>
      <c r="L16" s="3" t="s">
        <v>26</v>
      </c>
      <c r="M16" s="3">
        <f>IF(Table1[[#This Row],[Order Status]]="Cancelled", 0, Table1[[#This Row],[Quantity Sold]])</f>
        <v>0</v>
      </c>
      <c r="N16" s="3" t="s">
        <v>50</v>
      </c>
      <c r="O16" s="3" t="s">
        <v>27</v>
      </c>
    </row>
    <row r="17" spans="1:15">
      <c r="A17" s="2">
        <v>45322</v>
      </c>
      <c r="B17" s="3" t="s">
        <v>29</v>
      </c>
      <c r="C17" s="3" t="s">
        <v>15</v>
      </c>
      <c r="D17" s="3" t="s">
        <v>59</v>
      </c>
      <c r="E17" s="3" t="s">
        <v>53</v>
      </c>
      <c r="F17" s="3">
        <v>4</v>
      </c>
      <c r="G17" s="3">
        <v>53.99</v>
      </c>
      <c r="H17" s="3">
        <f>Table1[[#This Row],[Quantity Sold]]*Table1[[#This Row],[Unit Price]]</f>
        <v>215.96</v>
      </c>
      <c r="I17" s="3">
        <v>163.12</v>
      </c>
      <c r="J17" s="3">
        <f>Table1[[#This Row],[Total Sale]]-Table1[[#This Row],[Cost Price]]</f>
        <v>52.84</v>
      </c>
      <c r="K17" s="3" t="s">
        <v>16</v>
      </c>
      <c r="L17" s="3" t="s">
        <v>21</v>
      </c>
      <c r="M17" s="3">
        <f>IF(Table1[[#This Row],[Order Status]]="Cancelled", 0, Table1[[#This Row],[Quantity Sold]])</f>
        <v>4</v>
      </c>
      <c r="N17" s="3" t="s">
        <v>51</v>
      </c>
      <c r="O17" s="3" t="s">
        <v>18</v>
      </c>
    </row>
    <row r="18" spans="1:15">
      <c r="A18" s="2">
        <v>45540</v>
      </c>
      <c r="B18" s="3" t="s">
        <v>37</v>
      </c>
      <c r="C18" s="3" t="s">
        <v>31</v>
      </c>
      <c r="D18" s="3" t="s">
        <v>56</v>
      </c>
      <c r="E18" s="3" t="s">
        <v>54</v>
      </c>
      <c r="F18" s="3">
        <v>10</v>
      </c>
      <c r="G18" s="3">
        <v>152.99</v>
      </c>
      <c r="H18" s="3">
        <f>Table1[[#This Row],[Quantity Sold]]*Table1[[#This Row],[Unit Price]]</f>
        <v>1529.9</v>
      </c>
      <c r="I18" s="3">
        <v>983.7</v>
      </c>
      <c r="J18" s="3">
        <f>Table1[[#This Row],[Total Sale]]-Table1[[#This Row],[Cost Price]]</f>
        <v>546.20000000000005</v>
      </c>
      <c r="K18" s="3" t="s">
        <v>20</v>
      </c>
      <c r="L18" s="3" t="s">
        <v>17</v>
      </c>
      <c r="M18" s="3">
        <f>IF(Table1[[#This Row],[Order Status]]="Cancelled", 0, Table1[[#This Row],[Quantity Sold]])</f>
        <v>10</v>
      </c>
      <c r="N18" s="3" t="s">
        <v>49</v>
      </c>
      <c r="O18" s="3" t="s">
        <v>22</v>
      </c>
    </row>
    <row r="19" spans="1:15">
      <c r="A19" s="2">
        <v>45461</v>
      </c>
      <c r="B19" s="3" t="s">
        <v>28</v>
      </c>
      <c r="C19" s="3" t="s">
        <v>15</v>
      </c>
      <c r="D19" s="3" t="s">
        <v>57</v>
      </c>
      <c r="E19" s="3" t="s">
        <v>54</v>
      </c>
      <c r="F19" s="3">
        <v>6</v>
      </c>
      <c r="G19" s="3">
        <v>132.99</v>
      </c>
      <c r="H19" s="3">
        <f>Table1[[#This Row],[Quantity Sold]]*Table1[[#This Row],[Unit Price]]</f>
        <v>797.94</v>
      </c>
      <c r="I19" s="3">
        <v>435.54</v>
      </c>
      <c r="J19" s="3">
        <f>Table1[[#This Row],[Total Sale]]-Table1[[#This Row],[Cost Price]]</f>
        <v>362.40000000000003</v>
      </c>
      <c r="K19" s="3" t="s">
        <v>25</v>
      </c>
      <c r="L19" s="3" t="s">
        <v>17</v>
      </c>
      <c r="M19" s="3">
        <f>IF(Table1[[#This Row],[Order Status]]="Cancelled", 0, Table1[[#This Row],[Quantity Sold]])</f>
        <v>6</v>
      </c>
      <c r="N19" s="3" t="s">
        <v>48</v>
      </c>
      <c r="O19" s="3" t="s">
        <v>27</v>
      </c>
    </row>
    <row r="20" spans="1:15">
      <c r="A20" s="2">
        <v>45533</v>
      </c>
      <c r="B20" s="3" t="s">
        <v>32</v>
      </c>
      <c r="C20" s="3" t="s">
        <v>24</v>
      </c>
      <c r="D20" s="3" t="s">
        <v>60</v>
      </c>
      <c r="E20" s="3" t="s">
        <v>52</v>
      </c>
      <c r="F20" s="3">
        <v>5</v>
      </c>
      <c r="G20" s="3">
        <v>265.99</v>
      </c>
      <c r="H20" s="3">
        <f>Table1[[#This Row],[Quantity Sold]]*Table1[[#This Row],[Unit Price]]</f>
        <v>1329.95</v>
      </c>
      <c r="I20" s="3">
        <v>664.1</v>
      </c>
      <c r="J20" s="3">
        <f>Table1[[#This Row],[Total Sale]]-Table1[[#This Row],[Cost Price]]</f>
        <v>665.85</v>
      </c>
      <c r="K20" s="3" t="s">
        <v>16</v>
      </c>
      <c r="L20" s="3" t="s">
        <v>21</v>
      </c>
      <c r="M20" s="3">
        <f>IF(Table1[[#This Row],[Order Status]]="Cancelled", 0, Table1[[#This Row],[Quantity Sold]])</f>
        <v>5</v>
      </c>
      <c r="N20" s="3" t="s">
        <v>50</v>
      </c>
      <c r="O20" s="3" t="s">
        <v>18</v>
      </c>
    </row>
    <row r="21" spans="1:15">
      <c r="A21" s="2">
        <v>45461</v>
      </c>
      <c r="B21" s="3" t="s">
        <v>28</v>
      </c>
      <c r="C21" s="3" t="s">
        <v>15</v>
      </c>
      <c r="D21" s="3" t="s">
        <v>60</v>
      </c>
      <c r="E21" s="3" t="s">
        <v>54</v>
      </c>
      <c r="F21" s="3">
        <v>0</v>
      </c>
      <c r="G21" s="3">
        <v>492.99</v>
      </c>
      <c r="H21" s="3">
        <f>Table1[[#This Row],[Quantity Sold]]*Table1[[#This Row],[Unit Price]]</f>
        <v>0</v>
      </c>
      <c r="I21" s="3">
        <v>0</v>
      </c>
      <c r="J21" s="3">
        <f>Table1[[#This Row],[Total Sale]]-Table1[[#This Row],[Cost Price]]</f>
        <v>0</v>
      </c>
      <c r="K21" s="3" t="s">
        <v>20</v>
      </c>
      <c r="L21" s="3" t="s">
        <v>26</v>
      </c>
      <c r="M21" s="3">
        <f>IF(Table1[[#This Row],[Order Status]]="Cancelled", 0, Table1[[#This Row],[Quantity Sold]])</f>
        <v>0</v>
      </c>
      <c r="N21" s="3" t="s">
        <v>51</v>
      </c>
      <c r="O21" s="3" t="s">
        <v>22</v>
      </c>
    </row>
    <row r="22" spans="1:15">
      <c r="A22" s="2">
        <v>45357</v>
      </c>
      <c r="B22" s="3" t="s">
        <v>29</v>
      </c>
      <c r="C22" s="3" t="s">
        <v>15</v>
      </c>
      <c r="D22" s="3" t="s">
        <v>60</v>
      </c>
      <c r="E22" s="3" t="s">
        <v>54</v>
      </c>
      <c r="F22" s="3">
        <v>1</v>
      </c>
      <c r="G22" s="3">
        <v>434.99</v>
      </c>
      <c r="H22" s="3">
        <f>Table1[[#This Row],[Quantity Sold]]*Table1[[#This Row],[Unit Price]]</f>
        <v>434.99</v>
      </c>
      <c r="I22" s="3">
        <v>199.04</v>
      </c>
      <c r="J22" s="3">
        <f>Table1[[#This Row],[Total Sale]]-Table1[[#This Row],[Cost Price]]</f>
        <v>235.95000000000002</v>
      </c>
      <c r="K22" s="3" t="s">
        <v>25</v>
      </c>
      <c r="L22" s="3" t="s">
        <v>17</v>
      </c>
      <c r="M22" s="3">
        <f>IF(Table1[[#This Row],[Order Status]]="Cancelled", 0, Table1[[#This Row],[Quantity Sold]])</f>
        <v>1</v>
      </c>
      <c r="N22" s="3" t="s">
        <v>49</v>
      </c>
      <c r="O22" s="3" t="s">
        <v>27</v>
      </c>
    </row>
    <row r="23" spans="1:15">
      <c r="A23" s="2">
        <v>45436</v>
      </c>
      <c r="B23" s="3" t="s">
        <v>23</v>
      </c>
      <c r="C23" s="3" t="s">
        <v>24</v>
      </c>
      <c r="D23" s="3" t="s">
        <v>56</v>
      </c>
      <c r="E23" s="3" t="s">
        <v>52</v>
      </c>
      <c r="F23" s="3">
        <v>0</v>
      </c>
      <c r="G23" s="3">
        <v>462.99</v>
      </c>
      <c r="H23" s="3">
        <f>Table1[[#This Row],[Quantity Sold]]*Table1[[#This Row],[Unit Price]]</f>
        <v>0</v>
      </c>
      <c r="I23" s="3">
        <v>0</v>
      </c>
      <c r="J23" s="3">
        <f>Table1[[#This Row],[Total Sale]]-Table1[[#This Row],[Cost Price]]</f>
        <v>0</v>
      </c>
      <c r="K23" s="3" t="s">
        <v>16</v>
      </c>
      <c r="L23" s="3" t="s">
        <v>26</v>
      </c>
      <c r="M23" s="3">
        <f>IF(Table1[[#This Row],[Order Status]]="Cancelled", 0, Table1[[#This Row],[Quantity Sold]])</f>
        <v>0</v>
      </c>
      <c r="N23" s="3" t="s">
        <v>48</v>
      </c>
      <c r="O23" s="3" t="s">
        <v>18</v>
      </c>
    </row>
    <row r="24" spans="1:15">
      <c r="A24" s="2">
        <v>45423</v>
      </c>
      <c r="B24" s="3" t="s">
        <v>28</v>
      </c>
      <c r="C24" s="3" t="s">
        <v>15</v>
      </c>
      <c r="D24" s="3" t="s">
        <v>57</v>
      </c>
      <c r="E24" s="3" t="s">
        <v>53</v>
      </c>
      <c r="F24" s="3">
        <v>2</v>
      </c>
      <c r="G24" s="3">
        <v>336.99</v>
      </c>
      <c r="H24" s="3">
        <f>Table1[[#This Row],[Quantity Sold]]*Table1[[#This Row],[Unit Price]]</f>
        <v>673.98</v>
      </c>
      <c r="I24" s="3">
        <v>402.58</v>
      </c>
      <c r="J24" s="3">
        <f>Table1[[#This Row],[Total Sale]]-Table1[[#This Row],[Cost Price]]</f>
        <v>271.40000000000003</v>
      </c>
      <c r="K24" s="3" t="s">
        <v>20</v>
      </c>
      <c r="L24" s="3" t="s">
        <v>17</v>
      </c>
      <c r="M24" s="3">
        <f>IF(Table1[[#This Row],[Order Status]]="Cancelled", 0, Table1[[#This Row],[Quantity Sold]])</f>
        <v>2</v>
      </c>
      <c r="N24" s="3" t="s">
        <v>50</v>
      </c>
      <c r="O24" s="3" t="s">
        <v>22</v>
      </c>
    </row>
    <row r="25" spans="1:15">
      <c r="A25" s="2">
        <v>45578</v>
      </c>
      <c r="B25" s="3" t="s">
        <v>38</v>
      </c>
      <c r="C25" s="3" t="s">
        <v>39</v>
      </c>
      <c r="D25" s="3" t="s">
        <v>60</v>
      </c>
      <c r="E25" s="3" t="s">
        <v>53</v>
      </c>
      <c r="F25" s="3">
        <v>7</v>
      </c>
      <c r="G25" s="3">
        <v>349.99</v>
      </c>
      <c r="H25" s="3">
        <f>Table1[[#This Row],[Quantity Sold]]*Table1[[#This Row],[Unit Price]]</f>
        <v>2449.9300000000003</v>
      </c>
      <c r="I25" s="3">
        <v>1397.71</v>
      </c>
      <c r="J25" s="3">
        <f>Table1[[#This Row],[Total Sale]]-Table1[[#This Row],[Cost Price]]</f>
        <v>1052.2200000000003</v>
      </c>
      <c r="K25" s="3" t="s">
        <v>25</v>
      </c>
      <c r="L25" s="3" t="s">
        <v>21</v>
      </c>
      <c r="M25" s="3">
        <f>IF(Table1[[#This Row],[Order Status]]="Cancelled", 0, Table1[[#This Row],[Quantity Sold]])</f>
        <v>7</v>
      </c>
      <c r="N25" s="3" t="s">
        <v>51</v>
      </c>
      <c r="O25" s="3" t="s">
        <v>27</v>
      </c>
    </row>
    <row r="26" spans="1:15">
      <c r="A26" s="2">
        <v>45365</v>
      </c>
      <c r="B26" s="3" t="s">
        <v>29</v>
      </c>
      <c r="C26" s="3" t="s">
        <v>15</v>
      </c>
      <c r="D26" s="3" t="s">
        <v>58</v>
      </c>
      <c r="E26" s="3" t="s">
        <v>54</v>
      </c>
      <c r="F26" s="3">
        <v>5</v>
      </c>
      <c r="G26" s="3">
        <v>178.99</v>
      </c>
      <c r="H26" s="3">
        <f>Table1[[#This Row],[Quantity Sold]]*Table1[[#This Row],[Unit Price]]</f>
        <v>894.95</v>
      </c>
      <c r="I26" s="3">
        <v>551.95000000000005</v>
      </c>
      <c r="J26" s="3">
        <f>Table1[[#This Row],[Total Sale]]-Table1[[#This Row],[Cost Price]]</f>
        <v>343</v>
      </c>
      <c r="K26" s="3" t="s">
        <v>16</v>
      </c>
      <c r="L26" s="3" t="s">
        <v>21</v>
      </c>
      <c r="M26" s="3">
        <f>IF(Table1[[#This Row],[Order Status]]="Cancelled", 0, Table1[[#This Row],[Quantity Sold]])</f>
        <v>5</v>
      </c>
      <c r="N26" s="3" t="s">
        <v>49</v>
      </c>
      <c r="O26" s="3" t="s">
        <v>18</v>
      </c>
    </row>
    <row r="27" spans="1:15">
      <c r="A27" s="2">
        <v>45559</v>
      </c>
      <c r="B27" s="3" t="s">
        <v>40</v>
      </c>
      <c r="C27" s="3" t="s">
        <v>31</v>
      </c>
      <c r="D27" s="3" t="s">
        <v>59</v>
      </c>
      <c r="E27" s="3" t="s">
        <v>55</v>
      </c>
      <c r="F27" s="3">
        <v>0</v>
      </c>
      <c r="G27" s="3">
        <v>479.99</v>
      </c>
      <c r="H27" s="3">
        <f>Table1[[#This Row],[Quantity Sold]]*Table1[[#This Row],[Unit Price]]</f>
        <v>0</v>
      </c>
      <c r="I27" s="3">
        <v>0</v>
      </c>
      <c r="J27" s="3">
        <f>Table1[[#This Row],[Total Sale]]-Table1[[#This Row],[Cost Price]]</f>
        <v>0</v>
      </c>
      <c r="K27" s="3" t="s">
        <v>20</v>
      </c>
      <c r="L27" s="3" t="s">
        <v>26</v>
      </c>
      <c r="M27" s="3">
        <f>IF(Table1[[#This Row],[Order Status]]="Cancelled", 0, Table1[[#This Row],[Quantity Sold]])</f>
        <v>0</v>
      </c>
      <c r="N27" s="3" t="s">
        <v>48</v>
      </c>
      <c r="O27" s="3" t="s">
        <v>22</v>
      </c>
    </row>
    <row r="28" spans="1:15">
      <c r="A28" s="2">
        <v>45303</v>
      </c>
      <c r="B28" s="3" t="s">
        <v>40</v>
      </c>
      <c r="C28" s="3" t="s">
        <v>31</v>
      </c>
      <c r="D28" s="3" t="s">
        <v>56</v>
      </c>
      <c r="E28" s="3" t="s">
        <v>52</v>
      </c>
      <c r="F28" s="3">
        <v>1</v>
      </c>
      <c r="G28" s="3">
        <v>226.99</v>
      </c>
      <c r="H28" s="3">
        <f>Table1[[#This Row],[Quantity Sold]]*Table1[[#This Row],[Unit Price]]</f>
        <v>226.99</v>
      </c>
      <c r="I28" s="3">
        <v>660.82</v>
      </c>
      <c r="J28" s="3">
        <f>Table1[[#This Row],[Total Sale]]-Table1[[#This Row],[Cost Price]]</f>
        <v>-433.83000000000004</v>
      </c>
      <c r="K28" s="3" t="s">
        <v>25</v>
      </c>
      <c r="L28" s="3" t="s">
        <v>17</v>
      </c>
      <c r="M28" s="3">
        <f>IF(Table1[[#This Row],[Order Status]]="Cancelled", 0, Table1[[#This Row],[Quantity Sold]])</f>
        <v>1</v>
      </c>
      <c r="N28" s="3" t="s">
        <v>50</v>
      </c>
      <c r="O28" s="3" t="s">
        <v>27</v>
      </c>
    </row>
    <row r="29" spans="1:15">
      <c r="A29" s="2">
        <v>45545</v>
      </c>
      <c r="B29" s="3" t="s">
        <v>40</v>
      </c>
      <c r="C29" s="3" t="s">
        <v>31</v>
      </c>
      <c r="D29" s="3" t="s">
        <v>58</v>
      </c>
      <c r="E29" s="3" t="s">
        <v>55</v>
      </c>
      <c r="F29" s="3">
        <v>6</v>
      </c>
      <c r="G29" s="3">
        <v>430.99</v>
      </c>
      <c r="H29" s="3">
        <f>Table1[[#This Row],[Quantity Sold]]*Table1[[#This Row],[Unit Price]]</f>
        <v>2585.94</v>
      </c>
      <c r="I29" s="3">
        <v>1535.14</v>
      </c>
      <c r="J29" s="3">
        <f>Table1[[#This Row],[Total Sale]]-Table1[[#This Row],[Cost Price]]</f>
        <v>1050.8</v>
      </c>
      <c r="K29" s="3" t="s">
        <v>16</v>
      </c>
      <c r="L29" s="3" t="s">
        <v>17</v>
      </c>
      <c r="M29" s="3">
        <f>IF(Table1[[#This Row],[Order Status]]="Cancelled", 0, Table1[[#This Row],[Quantity Sold]])</f>
        <v>6</v>
      </c>
      <c r="N29" s="3" t="s">
        <v>51</v>
      </c>
      <c r="O29" s="3" t="s">
        <v>18</v>
      </c>
    </row>
    <row r="30" spans="1:15">
      <c r="A30" s="2">
        <v>45490</v>
      </c>
      <c r="B30" s="3" t="s">
        <v>32</v>
      </c>
      <c r="C30" s="3" t="s">
        <v>24</v>
      </c>
      <c r="D30" s="3" t="s">
        <v>58</v>
      </c>
      <c r="E30" s="3" t="s">
        <v>54</v>
      </c>
      <c r="F30" s="3">
        <v>3</v>
      </c>
      <c r="G30" s="3">
        <v>393.99</v>
      </c>
      <c r="H30" s="3">
        <f>Table1[[#This Row],[Quantity Sold]]*Table1[[#This Row],[Unit Price]]</f>
        <v>1181.97</v>
      </c>
      <c r="I30" s="3">
        <v>1139.81</v>
      </c>
      <c r="J30" s="3">
        <f>Table1[[#This Row],[Total Sale]]-Table1[[#This Row],[Cost Price]]</f>
        <v>42.160000000000082</v>
      </c>
      <c r="K30" s="3" t="s">
        <v>20</v>
      </c>
      <c r="L30" s="3" t="s">
        <v>21</v>
      </c>
      <c r="M30" s="3">
        <f>IF(Table1[[#This Row],[Order Status]]="Cancelled", 0, Table1[[#This Row],[Quantity Sold]])</f>
        <v>3</v>
      </c>
      <c r="N30" s="3" t="s">
        <v>49</v>
      </c>
      <c r="O30" s="3" t="s">
        <v>22</v>
      </c>
    </row>
    <row r="31" spans="1:15">
      <c r="A31" s="2">
        <v>45371</v>
      </c>
      <c r="B31" s="3" t="s">
        <v>19</v>
      </c>
      <c r="C31" s="3" t="s">
        <v>15</v>
      </c>
      <c r="D31" s="3" t="s">
        <v>59</v>
      </c>
      <c r="E31" s="3" t="s">
        <v>53</v>
      </c>
      <c r="F31" s="3">
        <v>0</v>
      </c>
      <c r="G31" s="3">
        <v>475.99</v>
      </c>
      <c r="H31" s="3">
        <f>Table1[[#This Row],[Quantity Sold]]*Table1[[#This Row],[Unit Price]]</f>
        <v>0</v>
      </c>
      <c r="I31" s="3">
        <v>0</v>
      </c>
      <c r="J31" s="3">
        <f>Table1[[#This Row],[Total Sale]]-Table1[[#This Row],[Cost Price]]</f>
        <v>0</v>
      </c>
      <c r="K31" s="3" t="s">
        <v>25</v>
      </c>
      <c r="L31" s="3" t="s">
        <v>26</v>
      </c>
      <c r="M31" s="3">
        <f>IF(Table1[[#This Row],[Order Status]]="Cancelled", 0, Table1[[#This Row],[Quantity Sold]])</f>
        <v>0</v>
      </c>
      <c r="N31" s="3" t="s">
        <v>48</v>
      </c>
      <c r="O31" s="3" t="s">
        <v>27</v>
      </c>
    </row>
    <row r="32" spans="1:15">
      <c r="A32" s="2">
        <v>45565</v>
      </c>
      <c r="B32" s="3" t="s">
        <v>19</v>
      </c>
      <c r="C32" s="3" t="s">
        <v>15</v>
      </c>
      <c r="D32" s="3" t="s">
        <v>59</v>
      </c>
      <c r="E32" s="3" t="s">
        <v>52</v>
      </c>
      <c r="F32" s="3">
        <v>1</v>
      </c>
      <c r="G32" s="3">
        <v>286.99</v>
      </c>
      <c r="H32" s="3">
        <f>Table1[[#This Row],[Quantity Sold]]*Table1[[#This Row],[Unit Price]]</f>
        <v>286.99</v>
      </c>
      <c r="I32" s="3">
        <v>221.13</v>
      </c>
      <c r="J32" s="3">
        <f>Table1[[#This Row],[Total Sale]]-Table1[[#This Row],[Cost Price]]</f>
        <v>65.860000000000014</v>
      </c>
      <c r="K32" s="3" t="s">
        <v>16</v>
      </c>
      <c r="L32" s="3" t="s">
        <v>17</v>
      </c>
      <c r="M32" s="3">
        <f>IF(Table1[[#This Row],[Order Status]]="Cancelled", 0, Table1[[#This Row],[Quantity Sold]])</f>
        <v>1</v>
      </c>
      <c r="N32" s="3" t="s">
        <v>50</v>
      </c>
      <c r="O32" s="3" t="s">
        <v>18</v>
      </c>
    </row>
    <row r="33" spans="1:15">
      <c r="A33" s="2">
        <v>45545</v>
      </c>
      <c r="B33" s="3" t="s">
        <v>23</v>
      </c>
      <c r="C33" s="3" t="s">
        <v>24</v>
      </c>
      <c r="D33" s="3" t="s">
        <v>58</v>
      </c>
      <c r="E33" s="3" t="s">
        <v>55</v>
      </c>
      <c r="F33" s="3">
        <v>6</v>
      </c>
      <c r="G33" s="3">
        <v>66.989999999999995</v>
      </c>
      <c r="H33" s="3">
        <f>Table1[[#This Row],[Quantity Sold]]*Table1[[#This Row],[Unit Price]]</f>
        <v>401.93999999999994</v>
      </c>
      <c r="I33" s="3">
        <v>348.68</v>
      </c>
      <c r="J33" s="3">
        <f>Table1[[#This Row],[Total Sale]]-Table1[[#This Row],[Cost Price]]</f>
        <v>53.259999999999934</v>
      </c>
      <c r="K33" s="3" t="s">
        <v>20</v>
      </c>
      <c r="L33" s="3" t="s">
        <v>21</v>
      </c>
      <c r="M33" s="3">
        <f>IF(Table1[[#This Row],[Order Status]]="Cancelled", 0, Table1[[#This Row],[Quantity Sold]])</f>
        <v>6</v>
      </c>
      <c r="N33" s="3" t="s">
        <v>51</v>
      </c>
      <c r="O33" s="3" t="s">
        <v>22</v>
      </c>
    </row>
    <row r="34" spans="1:15">
      <c r="A34" s="2">
        <v>45373</v>
      </c>
      <c r="B34" s="3" t="s">
        <v>41</v>
      </c>
      <c r="C34" s="3" t="s">
        <v>31</v>
      </c>
      <c r="D34" s="3" t="s">
        <v>60</v>
      </c>
      <c r="E34" s="3" t="s">
        <v>52</v>
      </c>
      <c r="F34" s="3">
        <v>1</v>
      </c>
      <c r="G34" s="3">
        <v>188.99</v>
      </c>
      <c r="H34" s="3">
        <f>Table1[[#This Row],[Quantity Sold]]*Table1[[#This Row],[Unit Price]]</f>
        <v>188.99</v>
      </c>
      <c r="I34" s="3">
        <v>148.02000000000001</v>
      </c>
      <c r="J34" s="3">
        <f>Table1[[#This Row],[Total Sale]]-Table1[[#This Row],[Cost Price]]</f>
        <v>40.97</v>
      </c>
      <c r="K34" s="3" t="s">
        <v>25</v>
      </c>
      <c r="L34" s="3" t="s">
        <v>17</v>
      </c>
      <c r="M34" s="3">
        <f>IF(Table1[[#This Row],[Order Status]]="Cancelled", 0, Table1[[#This Row],[Quantity Sold]])</f>
        <v>1</v>
      </c>
      <c r="N34" s="3" t="s">
        <v>49</v>
      </c>
      <c r="O34" s="3" t="s">
        <v>27</v>
      </c>
    </row>
    <row r="35" spans="1:15">
      <c r="A35" s="2">
        <v>45328</v>
      </c>
      <c r="B35" s="3" t="s">
        <v>23</v>
      </c>
      <c r="C35" s="3" t="s">
        <v>24</v>
      </c>
      <c r="D35" s="3" t="s">
        <v>59</v>
      </c>
      <c r="E35" s="3" t="s">
        <v>55</v>
      </c>
      <c r="F35" s="3">
        <v>0</v>
      </c>
      <c r="G35" s="3">
        <v>163.99</v>
      </c>
      <c r="H35" s="3">
        <f>Table1[[#This Row],[Quantity Sold]]*Table1[[#This Row],[Unit Price]]</f>
        <v>0</v>
      </c>
      <c r="I35" s="3">
        <v>0</v>
      </c>
      <c r="J35" s="3">
        <f>Table1[[#This Row],[Total Sale]]-Table1[[#This Row],[Cost Price]]</f>
        <v>0</v>
      </c>
      <c r="K35" s="3" t="s">
        <v>16</v>
      </c>
      <c r="L35" s="3" t="s">
        <v>26</v>
      </c>
      <c r="M35" s="3">
        <f>IF(Table1[[#This Row],[Order Status]]="Cancelled", 0, Table1[[#This Row],[Quantity Sold]])</f>
        <v>0</v>
      </c>
      <c r="N35" s="3" t="s">
        <v>48</v>
      </c>
      <c r="O35" s="3" t="s">
        <v>18</v>
      </c>
    </row>
    <row r="36" spans="1:15">
      <c r="A36" s="2">
        <v>45387</v>
      </c>
      <c r="B36" s="3" t="s">
        <v>37</v>
      </c>
      <c r="C36" s="3" t="s">
        <v>31</v>
      </c>
      <c r="D36" s="3" t="s">
        <v>58</v>
      </c>
      <c r="E36" s="3" t="s">
        <v>53</v>
      </c>
      <c r="F36" s="3">
        <v>5</v>
      </c>
      <c r="G36" s="3">
        <v>235.99</v>
      </c>
      <c r="H36" s="3">
        <f>Table1[[#This Row],[Quantity Sold]]*Table1[[#This Row],[Unit Price]]</f>
        <v>1179.95</v>
      </c>
      <c r="I36" s="3">
        <v>912.25</v>
      </c>
      <c r="J36" s="3">
        <f>Table1[[#This Row],[Total Sale]]-Table1[[#This Row],[Cost Price]]</f>
        <v>267.70000000000005</v>
      </c>
      <c r="K36" s="3" t="s">
        <v>20</v>
      </c>
      <c r="L36" s="3" t="s">
        <v>21</v>
      </c>
      <c r="M36" s="3">
        <f>IF(Table1[[#This Row],[Order Status]]="Cancelled", 0, Table1[[#This Row],[Quantity Sold]])</f>
        <v>5</v>
      </c>
      <c r="N36" s="3" t="s">
        <v>50</v>
      </c>
      <c r="O36" s="3" t="s">
        <v>22</v>
      </c>
    </row>
    <row r="37" spans="1:15">
      <c r="A37" s="2">
        <v>45408</v>
      </c>
      <c r="B37" s="3" t="s">
        <v>30</v>
      </c>
      <c r="C37" s="3" t="s">
        <v>31</v>
      </c>
      <c r="D37" s="3" t="s">
        <v>57</v>
      </c>
      <c r="E37" s="3" t="s">
        <v>53</v>
      </c>
      <c r="F37" s="3">
        <v>9</v>
      </c>
      <c r="G37" s="3">
        <v>342.99</v>
      </c>
      <c r="H37" s="3">
        <f>Table1[[#This Row],[Quantity Sold]]*Table1[[#This Row],[Unit Price]]</f>
        <v>3086.91</v>
      </c>
      <c r="I37" s="3">
        <v>2030.35</v>
      </c>
      <c r="J37" s="3">
        <f>Table1[[#This Row],[Total Sale]]-Table1[[#This Row],[Cost Price]]</f>
        <v>1056.56</v>
      </c>
      <c r="K37" s="3" t="s">
        <v>25</v>
      </c>
      <c r="L37" s="3" t="s">
        <v>17</v>
      </c>
      <c r="M37" s="3">
        <f>IF(Table1[[#This Row],[Order Status]]="Cancelled", 0, Table1[[#This Row],[Quantity Sold]])</f>
        <v>9</v>
      </c>
      <c r="N37" s="3" t="s">
        <v>51</v>
      </c>
      <c r="O37" s="3" t="s">
        <v>27</v>
      </c>
    </row>
    <row r="38" spans="1:15">
      <c r="A38" s="2">
        <v>45569</v>
      </c>
      <c r="B38" s="3" t="s">
        <v>42</v>
      </c>
      <c r="C38" s="3" t="s">
        <v>34</v>
      </c>
      <c r="D38" s="3" t="s">
        <v>58</v>
      </c>
      <c r="E38" s="3" t="s">
        <v>54</v>
      </c>
      <c r="F38" s="3">
        <v>0</v>
      </c>
      <c r="G38" s="3">
        <v>117.99</v>
      </c>
      <c r="H38" s="3">
        <f>Table1[[#This Row],[Quantity Sold]]*Table1[[#This Row],[Unit Price]]</f>
        <v>0</v>
      </c>
      <c r="I38" s="3">
        <v>0</v>
      </c>
      <c r="J38" s="3">
        <f>Table1[[#This Row],[Total Sale]]-Table1[[#This Row],[Cost Price]]</f>
        <v>0</v>
      </c>
      <c r="K38" s="3" t="s">
        <v>16</v>
      </c>
      <c r="L38" s="3" t="s">
        <v>26</v>
      </c>
      <c r="M38" s="3">
        <f>IF(Table1[[#This Row],[Order Status]]="Cancelled", 0, Table1[[#This Row],[Quantity Sold]])</f>
        <v>0</v>
      </c>
      <c r="N38" s="3" t="s">
        <v>49</v>
      </c>
      <c r="O38" s="3" t="s">
        <v>18</v>
      </c>
    </row>
    <row r="39" spans="1:15">
      <c r="A39" s="2">
        <v>45396</v>
      </c>
      <c r="B39" s="3" t="s">
        <v>43</v>
      </c>
      <c r="C39" s="3" t="s">
        <v>39</v>
      </c>
      <c r="D39" s="3" t="s">
        <v>58</v>
      </c>
      <c r="E39" s="3" t="s">
        <v>55</v>
      </c>
      <c r="F39" s="3">
        <v>2</v>
      </c>
      <c r="G39" s="3">
        <v>416.99</v>
      </c>
      <c r="H39" s="3">
        <f>Table1[[#This Row],[Quantity Sold]]*Table1[[#This Row],[Unit Price]]</f>
        <v>833.98</v>
      </c>
      <c r="I39" s="3">
        <v>273.38</v>
      </c>
      <c r="J39" s="3">
        <f>Table1[[#This Row],[Total Sale]]-Table1[[#This Row],[Cost Price]]</f>
        <v>560.6</v>
      </c>
      <c r="K39" s="3" t="s">
        <v>20</v>
      </c>
      <c r="L39" s="3" t="s">
        <v>17</v>
      </c>
      <c r="M39" s="3">
        <f>IF(Table1[[#This Row],[Order Status]]="Cancelled", 0, Table1[[#This Row],[Quantity Sold]])</f>
        <v>2</v>
      </c>
      <c r="N39" s="3" t="s">
        <v>48</v>
      </c>
      <c r="O39" s="3" t="s">
        <v>22</v>
      </c>
    </row>
    <row r="40" spans="1:15">
      <c r="A40" s="2">
        <v>45425</v>
      </c>
      <c r="B40" s="3" t="s">
        <v>14</v>
      </c>
      <c r="C40" s="3" t="s">
        <v>15</v>
      </c>
      <c r="D40" s="3" t="s">
        <v>60</v>
      </c>
      <c r="E40" s="3" t="s">
        <v>52</v>
      </c>
      <c r="F40" s="3">
        <v>8</v>
      </c>
      <c r="G40" s="3">
        <v>341.99</v>
      </c>
      <c r="H40" s="3">
        <f>Table1[[#This Row],[Quantity Sold]]*Table1[[#This Row],[Unit Price]]</f>
        <v>2735.92</v>
      </c>
      <c r="I40" s="3">
        <v>1663.06</v>
      </c>
      <c r="J40" s="3">
        <f>Table1[[#This Row],[Total Sale]]-Table1[[#This Row],[Cost Price]]</f>
        <v>1072.8600000000001</v>
      </c>
      <c r="K40" s="3" t="s">
        <v>25</v>
      </c>
      <c r="L40" s="3" t="s">
        <v>21</v>
      </c>
      <c r="M40" s="3">
        <f>IF(Table1[[#This Row],[Order Status]]="Cancelled", 0, Table1[[#This Row],[Quantity Sold]])</f>
        <v>8</v>
      </c>
      <c r="N40" s="3" t="s">
        <v>50</v>
      </c>
      <c r="O40" s="3" t="s">
        <v>27</v>
      </c>
    </row>
    <row r="41" spans="1:15">
      <c r="A41" s="2">
        <v>45460</v>
      </c>
      <c r="B41" s="3" t="s">
        <v>44</v>
      </c>
      <c r="C41" s="3" t="s">
        <v>24</v>
      </c>
      <c r="D41" s="3" t="s">
        <v>59</v>
      </c>
      <c r="E41" s="3" t="s">
        <v>55</v>
      </c>
      <c r="F41" s="3">
        <v>0</v>
      </c>
      <c r="G41" s="3">
        <v>76.989999999999995</v>
      </c>
      <c r="H41" s="3">
        <f>Table1[[#This Row],[Quantity Sold]]*Table1[[#This Row],[Unit Price]]</f>
        <v>0</v>
      </c>
      <c r="I41" s="3">
        <v>0</v>
      </c>
      <c r="J41" s="3">
        <f>Table1[[#This Row],[Total Sale]]-Table1[[#This Row],[Cost Price]]</f>
        <v>0</v>
      </c>
      <c r="K41" s="3" t="s">
        <v>16</v>
      </c>
      <c r="L41" s="3" t="s">
        <v>26</v>
      </c>
      <c r="M41" s="3">
        <f>IF(Table1[[#This Row],[Order Status]]="Cancelled", 0, Table1[[#This Row],[Quantity Sold]])</f>
        <v>0</v>
      </c>
      <c r="N41" s="3" t="s">
        <v>51</v>
      </c>
      <c r="O41" s="3" t="s">
        <v>18</v>
      </c>
    </row>
    <row r="42" spans="1:15">
      <c r="A42" s="2">
        <v>45508</v>
      </c>
      <c r="B42" s="3" t="s">
        <v>28</v>
      </c>
      <c r="C42" s="3" t="s">
        <v>15</v>
      </c>
      <c r="D42" s="3" t="s">
        <v>60</v>
      </c>
      <c r="E42" s="3" t="s">
        <v>54</v>
      </c>
      <c r="F42" s="3">
        <v>5</v>
      </c>
      <c r="G42" s="3">
        <v>302.99</v>
      </c>
      <c r="H42" s="3">
        <f>Table1[[#This Row],[Quantity Sold]]*Table1[[#This Row],[Unit Price]]</f>
        <v>1514.95</v>
      </c>
      <c r="I42" s="3">
        <v>1470.4</v>
      </c>
      <c r="J42" s="3">
        <f>Table1[[#This Row],[Total Sale]]-Table1[[#This Row],[Cost Price]]</f>
        <v>44.549999999999955</v>
      </c>
      <c r="K42" s="3" t="s">
        <v>20</v>
      </c>
      <c r="L42" s="3" t="s">
        <v>17</v>
      </c>
      <c r="M42" s="3">
        <f>IF(Table1[[#This Row],[Order Status]]="Cancelled", 0, Table1[[#This Row],[Quantity Sold]])</f>
        <v>5</v>
      </c>
      <c r="N42" s="3" t="s">
        <v>49</v>
      </c>
      <c r="O42" s="3" t="s">
        <v>22</v>
      </c>
    </row>
    <row r="43" spans="1:15">
      <c r="A43" s="2">
        <v>45406</v>
      </c>
      <c r="B43" s="3" t="s">
        <v>43</v>
      </c>
      <c r="C43" s="3" t="s">
        <v>39</v>
      </c>
      <c r="D43" s="3" t="s">
        <v>56</v>
      </c>
      <c r="E43" s="3" t="s">
        <v>53</v>
      </c>
      <c r="F43" s="3">
        <v>6</v>
      </c>
      <c r="G43" s="3">
        <v>343.99</v>
      </c>
      <c r="H43" s="3">
        <f>Table1[[#This Row],[Quantity Sold]]*Table1[[#This Row],[Unit Price]]</f>
        <v>2063.94</v>
      </c>
      <c r="I43" s="3">
        <v>1103.76</v>
      </c>
      <c r="J43" s="3">
        <f>Table1[[#This Row],[Total Sale]]-Table1[[#This Row],[Cost Price]]</f>
        <v>960.18000000000006</v>
      </c>
      <c r="K43" s="3" t="s">
        <v>25</v>
      </c>
      <c r="L43" s="3" t="s">
        <v>21</v>
      </c>
      <c r="M43" s="3">
        <f>IF(Table1[[#This Row],[Order Status]]="Cancelled", 0, Table1[[#This Row],[Quantity Sold]])</f>
        <v>6</v>
      </c>
      <c r="N43" s="3" t="s">
        <v>48</v>
      </c>
      <c r="O43" s="3" t="s">
        <v>27</v>
      </c>
    </row>
    <row r="44" spans="1:15">
      <c r="A44" s="2">
        <v>45442</v>
      </c>
      <c r="B44" s="3" t="s">
        <v>28</v>
      </c>
      <c r="C44" s="3" t="s">
        <v>15</v>
      </c>
      <c r="D44" s="3" t="s">
        <v>56</v>
      </c>
      <c r="E44" s="3" t="s">
        <v>55</v>
      </c>
      <c r="F44" s="3">
        <v>0</v>
      </c>
      <c r="G44" s="3">
        <v>334.99</v>
      </c>
      <c r="H44" s="3">
        <f>Table1[[#This Row],[Quantity Sold]]*Table1[[#This Row],[Unit Price]]</f>
        <v>0</v>
      </c>
      <c r="I44" s="3">
        <v>0</v>
      </c>
      <c r="J44" s="3">
        <f>Table1[[#This Row],[Total Sale]]-Table1[[#This Row],[Cost Price]]</f>
        <v>0</v>
      </c>
      <c r="K44" s="3" t="s">
        <v>16</v>
      </c>
      <c r="L44" s="3" t="s">
        <v>26</v>
      </c>
      <c r="M44" s="3">
        <f>IF(Table1[[#This Row],[Order Status]]="Cancelled", 0, Table1[[#This Row],[Quantity Sold]])</f>
        <v>0</v>
      </c>
      <c r="N44" s="3" t="s">
        <v>50</v>
      </c>
      <c r="O44" s="3" t="s">
        <v>18</v>
      </c>
    </row>
    <row r="45" spans="1:15">
      <c r="A45" s="2">
        <v>45527</v>
      </c>
      <c r="B45" s="3" t="s">
        <v>28</v>
      </c>
      <c r="C45" s="3" t="s">
        <v>15</v>
      </c>
      <c r="D45" s="3" t="s">
        <v>60</v>
      </c>
      <c r="E45" s="3" t="s">
        <v>52</v>
      </c>
      <c r="F45" s="3">
        <v>6</v>
      </c>
      <c r="G45" s="3">
        <v>108.99</v>
      </c>
      <c r="H45" s="3">
        <f>Table1[[#This Row],[Quantity Sold]]*Table1[[#This Row],[Unit Price]]</f>
        <v>653.93999999999994</v>
      </c>
      <c r="I45" s="3">
        <v>601.28</v>
      </c>
      <c r="J45" s="3">
        <f>Table1[[#This Row],[Total Sale]]-Table1[[#This Row],[Cost Price]]</f>
        <v>52.659999999999968</v>
      </c>
      <c r="K45" s="3" t="s">
        <v>20</v>
      </c>
      <c r="L45" s="3" t="s">
        <v>17</v>
      </c>
      <c r="M45" s="3">
        <f>IF(Table1[[#This Row],[Order Status]]="Cancelled", 0, Table1[[#This Row],[Quantity Sold]])</f>
        <v>6</v>
      </c>
      <c r="N45" s="3" t="s">
        <v>51</v>
      </c>
      <c r="O45" s="3" t="s">
        <v>22</v>
      </c>
    </row>
    <row r="46" spans="1:15">
      <c r="A46" s="2">
        <v>45511</v>
      </c>
      <c r="B46" s="3" t="s">
        <v>33</v>
      </c>
      <c r="C46" s="3" t="s">
        <v>34</v>
      </c>
      <c r="D46" s="3" t="s">
        <v>59</v>
      </c>
      <c r="E46" s="3" t="s">
        <v>52</v>
      </c>
      <c r="F46" s="3">
        <v>6</v>
      </c>
      <c r="G46" s="3">
        <v>135.99</v>
      </c>
      <c r="H46" s="3">
        <f>Table1[[#This Row],[Quantity Sold]]*Table1[[#This Row],[Unit Price]]</f>
        <v>815.94</v>
      </c>
      <c r="I46" s="3">
        <v>770.48</v>
      </c>
      <c r="J46" s="3">
        <f>Table1[[#This Row],[Total Sale]]-Table1[[#This Row],[Cost Price]]</f>
        <v>45.460000000000036</v>
      </c>
      <c r="K46" s="3" t="s">
        <v>25</v>
      </c>
      <c r="L46" s="3" t="s">
        <v>17</v>
      </c>
      <c r="M46" s="3">
        <f>IF(Table1[[#This Row],[Order Status]]="Cancelled", 0, Table1[[#This Row],[Quantity Sold]])</f>
        <v>6</v>
      </c>
      <c r="N46" s="3" t="s">
        <v>49</v>
      </c>
      <c r="O46" s="3" t="s">
        <v>27</v>
      </c>
    </row>
    <row r="47" spans="1:15">
      <c r="A47" s="2">
        <v>45382</v>
      </c>
      <c r="B47" s="3" t="s">
        <v>29</v>
      </c>
      <c r="C47" s="3" t="s">
        <v>15</v>
      </c>
      <c r="D47" s="3" t="s">
        <v>60</v>
      </c>
      <c r="E47" s="3" t="s">
        <v>54</v>
      </c>
      <c r="F47" s="3">
        <v>0</v>
      </c>
      <c r="G47" s="3">
        <v>217.99</v>
      </c>
      <c r="H47" s="3">
        <f>Table1[[#This Row],[Quantity Sold]]*Table1[[#This Row],[Unit Price]]</f>
        <v>0</v>
      </c>
      <c r="I47" s="3">
        <v>0</v>
      </c>
      <c r="J47" s="3">
        <f>Table1[[#This Row],[Total Sale]]-Table1[[#This Row],[Cost Price]]</f>
        <v>0</v>
      </c>
      <c r="K47" s="3" t="s">
        <v>16</v>
      </c>
      <c r="L47" s="3" t="s">
        <v>26</v>
      </c>
      <c r="M47" s="3">
        <f>IF(Table1[[#This Row],[Order Status]]="Cancelled", 0, Table1[[#This Row],[Quantity Sold]])</f>
        <v>0</v>
      </c>
      <c r="N47" s="3" t="s">
        <v>48</v>
      </c>
      <c r="O47" s="3" t="s">
        <v>18</v>
      </c>
    </row>
    <row r="48" spans="1:15">
      <c r="A48" s="2">
        <v>45318</v>
      </c>
      <c r="B48" s="3" t="s">
        <v>29</v>
      </c>
      <c r="C48" s="3" t="s">
        <v>15</v>
      </c>
      <c r="D48" s="3" t="s">
        <v>56</v>
      </c>
      <c r="E48" s="3" t="s">
        <v>55</v>
      </c>
      <c r="F48" s="3">
        <v>10</v>
      </c>
      <c r="G48" s="3">
        <v>315.99</v>
      </c>
      <c r="H48" s="3">
        <f>Table1[[#This Row],[Quantity Sold]]*Table1[[#This Row],[Unit Price]]</f>
        <v>3159.9</v>
      </c>
      <c r="I48" s="3">
        <v>2091.5</v>
      </c>
      <c r="J48" s="3">
        <f>Table1[[#This Row],[Total Sale]]-Table1[[#This Row],[Cost Price]]</f>
        <v>1068.4000000000001</v>
      </c>
      <c r="K48" s="3" t="s">
        <v>20</v>
      </c>
      <c r="L48" s="3" t="s">
        <v>17</v>
      </c>
      <c r="M48" s="3">
        <f>IF(Table1[[#This Row],[Order Status]]="Cancelled", 0, Table1[[#This Row],[Quantity Sold]])</f>
        <v>10</v>
      </c>
      <c r="N48" s="3" t="s">
        <v>50</v>
      </c>
      <c r="O48" s="3" t="s">
        <v>22</v>
      </c>
    </row>
    <row r="49" spans="1:15">
      <c r="A49" s="2">
        <v>45444</v>
      </c>
      <c r="B49" s="3" t="s">
        <v>40</v>
      </c>
      <c r="C49" s="3" t="s">
        <v>31</v>
      </c>
      <c r="D49" s="3" t="s">
        <v>56</v>
      </c>
      <c r="E49" s="3" t="s">
        <v>55</v>
      </c>
      <c r="F49" s="3">
        <v>4</v>
      </c>
      <c r="G49" s="3">
        <v>275.99</v>
      </c>
      <c r="H49" s="3">
        <f>Table1[[#This Row],[Quantity Sold]]*Table1[[#This Row],[Unit Price]]</f>
        <v>1103.96</v>
      </c>
      <c r="I49" s="3">
        <v>651.12</v>
      </c>
      <c r="J49" s="3">
        <f>Table1[[#This Row],[Total Sale]]-Table1[[#This Row],[Cost Price]]</f>
        <v>452.84000000000003</v>
      </c>
      <c r="K49" s="3" t="s">
        <v>25</v>
      </c>
      <c r="L49" s="3" t="s">
        <v>21</v>
      </c>
      <c r="M49" s="3">
        <f>IF(Table1[[#This Row],[Order Status]]="Cancelled", 0, Table1[[#This Row],[Quantity Sold]])</f>
        <v>4</v>
      </c>
      <c r="N49" s="3" t="s">
        <v>51</v>
      </c>
      <c r="O49" s="3" t="s">
        <v>27</v>
      </c>
    </row>
    <row r="50" spans="1:15">
      <c r="A50" s="2">
        <v>45389</v>
      </c>
      <c r="B50" s="3" t="s">
        <v>41</v>
      </c>
      <c r="C50" s="3" t="s">
        <v>31</v>
      </c>
      <c r="D50" s="3" t="s">
        <v>58</v>
      </c>
      <c r="E50" s="3" t="s">
        <v>54</v>
      </c>
      <c r="F50" s="3">
        <v>2</v>
      </c>
      <c r="G50" s="3">
        <v>333.99</v>
      </c>
      <c r="H50" s="3">
        <f>Table1[[#This Row],[Quantity Sold]]*Table1[[#This Row],[Unit Price]]</f>
        <v>667.98</v>
      </c>
      <c r="I50" s="3">
        <v>327.06</v>
      </c>
      <c r="J50" s="3">
        <f>Table1[[#This Row],[Total Sale]]-Table1[[#This Row],[Cost Price]]</f>
        <v>340.92</v>
      </c>
      <c r="K50" s="3" t="s">
        <v>16</v>
      </c>
      <c r="L50" s="3" t="s">
        <v>17</v>
      </c>
      <c r="M50" s="3">
        <f>IF(Table1[[#This Row],[Order Status]]="Cancelled", 0, Table1[[#This Row],[Quantity Sold]])</f>
        <v>2</v>
      </c>
      <c r="N50" s="3" t="s">
        <v>49</v>
      </c>
      <c r="O50" s="3" t="s">
        <v>18</v>
      </c>
    </row>
    <row r="51" spans="1:15">
      <c r="A51" s="2">
        <v>45393</v>
      </c>
      <c r="B51" s="3" t="s">
        <v>35</v>
      </c>
      <c r="C51" s="3" t="s">
        <v>34</v>
      </c>
      <c r="D51" s="3" t="s">
        <v>58</v>
      </c>
      <c r="E51" s="3" t="s">
        <v>55</v>
      </c>
      <c r="F51" s="3">
        <v>0</v>
      </c>
      <c r="G51" s="3">
        <v>493.99</v>
      </c>
      <c r="H51" s="3">
        <f>Table1[[#This Row],[Quantity Sold]]*Table1[[#This Row],[Unit Price]]</f>
        <v>0</v>
      </c>
      <c r="I51" s="3">
        <v>0</v>
      </c>
      <c r="J51" s="3">
        <f>Table1[[#This Row],[Total Sale]]-Table1[[#This Row],[Cost Price]]</f>
        <v>0</v>
      </c>
      <c r="K51" s="3" t="s">
        <v>20</v>
      </c>
      <c r="L51" s="3" t="s">
        <v>26</v>
      </c>
      <c r="M51" s="3">
        <f>IF(Table1[[#This Row],[Order Status]]="Cancelled", 0, Table1[[#This Row],[Quantity Sold]])</f>
        <v>0</v>
      </c>
      <c r="N51" s="3" t="s">
        <v>48</v>
      </c>
      <c r="O51" s="3" t="s">
        <v>22</v>
      </c>
    </row>
    <row r="52" spans="1:15">
      <c r="A52" s="2">
        <v>45314</v>
      </c>
      <c r="B52" s="3" t="s">
        <v>37</v>
      </c>
      <c r="C52" s="3" t="s">
        <v>31</v>
      </c>
      <c r="D52" s="3" t="s">
        <v>59</v>
      </c>
      <c r="E52" s="3" t="s">
        <v>53</v>
      </c>
      <c r="F52" s="3">
        <v>2</v>
      </c>
      <c r="G52" s="3">
        <v>154.99</v>
      </c>
      <c r="H52" s="3">
        <f>Table1[[#This Row],[Quantity Sold]]*Table1[[#This Row],[Unit Price]]</f>
        <v>309.98</v>
      </c>
      <c r="I52" s="3">
        <v>242.82</v>
      </c>
      <c r="J52" s="3">
        <f>Table1[[#This Row],[Total Sale]]-Table1[[#This Row],[Cost Price]]</f>
        <v>67.160000000000025</v>
      </c>
      <c r="K52" s="3" t="s">
        <v>25</v>
      </c>
      <c r="L52" s="3" t="s">
        <v>21</v>
      </c>
      <c r="M52" s="3">
        <f>IF(Table1[[#This Row],[Order Status]]="Cancelled", 0, Table1[[#This Row],[Quantity Sold]])</f>
        <v>2</v>
      </c>
      <c r="N52" s="3" t="s">
        <v>50</v>
      </c>
      <c r="O52" s="3" t="s">
        <v>27</v>
      </c>
    </row>
    <row r="53" spans="1:15">
      <c r="A53" s="2">
        <v>45306</v>
      </c>
      <c r="B53" s="3" t="s">
        <v>45</v>
      </c>
      <c r="C53" s="3" t="s">
        <v>39</v>
      </c>
      <c r="D53" s="3" t="s">
        <v>57</v>
      </c>
      <c r="E53" s="3" t="s">
        <v>55</v>
      </c>
      <c r="F53" s="3">
        <v>10</v>
      </c>
      <c r="G53" s="3">
        <v>294.99</v>
      </c>
      <c r="H53" s="3">
        <f>Table1[[#This Row],[Quantity Sold]]*Table1[[#This Row],[Unit Price]]</f>
        <v>2949.9</v>
      </c>
      <c r="I53" s="3">
        <v>2892.9</v>
      </c>
      <c r="J53" s="3">
        <f>Table1[[#This Row],[Total Sale]]-Table1[[#This Row],[Cost Price]]</f>
        <v>57</v>
      </c>
      <c r="K53" s="3" t="s">
        <v>16</v>
      </c>
      <c r="L53" s="3" t="s">
        <v>17</v>
      </c>
      <c r="M53" s="3">
        <f>IF(Table1[[#This Row],[Order Status]]="Cancelled", 0, Table1[[#This Row],[Quantity Sold]])</f>
        <v>10</v>
      </c>
      <c r="N53" s="3" t="s">
        <v>51</v>
      </c>
      <c r="O53" s="3" t="s">
        <v>18</v>
      </c>
    </row>
    <row r="54" spans="1:15">
      <c r="A54" s="2">
        <v>45330</v>
      </c>
      <c r="B54" s="3" t="s">
        <v>23</v>
      </c>
      <c r="C54" s="3" t="s">
        <v>24</v>
      </c>
      <c r="D54" s="3" t="s">
        <v>59</v>
      </c>
      <c r="E54" s="3" t="s">
        <v>52</v>
      </c>
      <c r="F54" s="3">
        <v>0</v>
      </c>
      <c r="G54" s="3">
        <v>307.99</v>
      </c>
      <c r="H54" s="3">
        <f>Table1[[#This Row],[Quantity Sold]]*Table1[[#This Row],[Unit Price]]</f>
        <v>0</v>
      </c>
      <c r="I54" s="3">
        <v>0</v>
      </c>
      <c r="J54" s="3">
        <f>Table1[[#This Row],[Total Sale]]-Table1[[#This Row],[Cost Price]]</f>
        <v>0</v>
      </c>
      <c r="K54" s="3" t="s">
        <v>20</v>
      </c>
      <c r="L54" s="3" t="s">
        <v>26</v>
      </c>
      <c r="M54" s="3">
        <f>IF(Table1[[#This Row],[Order Status]]="Cancelled", 0, Table1[[#This Row],[Quantity Sold]])</f>
        <v>0</v>
      </c>
      <c r="N54" s="3" t="s">
        <v>49</v>
      </c>
      <c r="O54" s="3" t="s">
        <v>22</v>
      </c>
    </row>
    <row r="55" spans="1:15">
      <c r="A55" s="2">
        <v>45373</v>
      </c>
      <c r="B55" s="3" t="s">
        <v>42</v>
      </c>
      <c r="C55" s="3" t="s">
        <v>34</v>
      </c>
      <c r="D55" s="3" t="s">
        <v>57</v>
      </c>
      <c r="E55" s="3" t="s">
        <v>52</v>
      </c>
      <c r="F55" s="3">
        <v>10</v>
      </c>
      <c r="G55" s="3">
        <v>223.99</v>
      </c>
      <c r="H55" s="3">
        <f>Table1[[#This Row],[Quantity Sold]]*Table1[[#This Row],[Unit Price]]</f>
        <v>2239.9</v>
      </c>
      <c r="I55" s="3">
        <v>2177.6999999999998</v>
      </c>
      <c r="J55" s="3">
        <f>Table1[[#This Row],[Total Sale]]-Table1[[#This Row],[Cost Price]]</f>
        <v>62.200000000000273</v>
      </c>
      <c r="K55" s="3" t="s">
        <v>25</v>
      </c>
      <c r="L55" s="3" t="s">
        <v>17</v>
      </c>
      <c r="M55" s="3">
        <f>IF(Table1[[#This Row],[Order Status]]="Cancelled", 0, Table1[[#This Row],[Quantity Sold]])</f>
        <v>10</v>
      </c>
      <c r="N55" s="3" t="s">
        <v>48</v>
      </c>
      <c r="O55" s="3" t="s">
        <v>27</v>
      </c>
    </row>
    <row r="56" spans="1:15">
      <c r="A56" s="2">
        <v>45369</v>
      </c>
      <c r="B56" s="3" t="s">
        <v>46</v>
      </c>
      <c r="C56" s="3" t="s">
        <v>24</v>
      </c>
      <c r="D56" s="3" t="s">
        <v>58</v>
      </c>
      <c r="E56" s="3" t="s">
        <v>54</v>
      </c>
      <c r="F56" s="3">
        <v>5</v>
      </c>
      <c r="G56" s="3">
        <v>83.99</v>
      </c>
      <c r="H56" s="3">
        <f>Table1[[#This Row],[Quantity Sold]]*Table1[[#This Row],[Unit Price]]</f>
        <v>419.95</v>
      </c>
      <c r="I56" s="3">
        <v>354.1</v>
      </c>
      <c r="J56" s="3">
        <f>Table1[[#This Row],[Total Sale]]-Table1[[#This Row],[Cost Price]]</f>
        <v>65.849999999999966</v>
      </c>
      <c r="K56" s="3" t="s">
        <v>16</v>
      </c>
      <c r="L56" s="3" t="s">
        <v>21</v>
      </c>
      <c r="M56" s="3">
        <f>IF(Table1[[#This Row],[Order Status]]="Cancelled", 0, Table1[[#This Row],[Quantity Sold]])</f>
        <v>5</v>
      </c>
      <c r="N56" s="3" t="s">
        <v>50</v>
      </c>
      <c r="O56" s="3" t="s">
        <v>18</v>
      </c>
    </row>
    <row r="57" spans="1:15">
      <c r="A57" s="2">
        <v>45501</v>
      </c>
      <c r="B57" s="3" t="s">
        <v>37</v>
      </c>
      <c r="C57" s="3" t="s">
        <v>31</v>
      </c>
      <c r="D57" s="3" t="s">
        <v>60</v>
      </c>
      <c r="E57" s="3" t="s">
        <v>52</v>
      </c>
      <c r="F57" s="3">
        <v>0</v>
      </c>
      <c r="G57" s="3">
        <v>191.99</v>
      </c>
      <c r="H57" s="3">
        <f>Table1[[#This Row],[Quantity Sold]]*Table1[[#This Row],[Unit Price]]</f>
        <v>0</v>
      </c>
      <c r="I57" s="3">
        <v>0</v>
      </c>
      <c r="J57" s="3">
        <f>Table1[[#This Row],[Total Sale]]-Table1[[#This Row],[Cost Price]]</f>
        <v>0</v>
      </c>
      <c r="K57" s="3" t="s">
        <v>20</v>
      </c>
      <c r="L57" s="3" t="s">
        <v>26</v>
      </c>
      <c r="M57" s="3">
        <f>IF(Table1[[#This Row],[Order Status]]="Cancelled", 0, Table1[[#This Row],[Quantity Sold]])</f>
        <v>0</v>
      </c>
      <c r="N57" s="3" t="s">
        <v>51</v>
      </c>
      <c r="O57" s="3" t="s">
        <v>22</v>
      </c>
    </row>
    <row r="58" spans="1:15">
      <c r="A58" s="2">
        <v>45536</v>
      </c>
      <c r="B58" s="3" t="s">
        <v>14</v>
      </c>
      <c r="C58" s="3" t="s">
        <v>15</v>
      </c>
      <c r="D58" s="3" t="s">
        <v>57</v>
      </c>
      <c r="E58" s="3" t="s">
        <v>55</v>
      </c>
      <c r="F58" s="3">
        <v>5</v>
      </c>
      <c r="G58" s="3">
        <v>290.99</v>
      </c>
      <c r="H58" s="3">
        <f>Table1[[#This Row],[Quantity Sold]]*Table1[[#This Row],[Unit Price]]</f>
        <v>1454.95</v>
      </c>
      <c r="I58" s="3">
        <v>711.95</v>
      </c>
      <c r="J58" s="3">
        <f>Table1[[#This Row],[Total Sale]]-Table1[[#This Row],[Cost Price]]</f>
        <v>743</v>
      </c>
      <c r="K58" s="3" t="s">
        <v>25</v>
      </c>
      <c r="L58" s="3" t="s">
        <v>17</v>
      </c>
      <c r="M58" s="3">
        <f>IF(Table1[[#This Row],[Order Status]]="Cancelled", 0, Table1[[#This Row],[Quantity Sold]])</f>
        <v>5</v>
      </c>
      <c r="N58" s="3" t="s">
        <v>49</v>
      </c>
      <c r="O58" s="3" t="s">
        <v>27</v>
      </c>
    </row>
    <row r="59" spans="1:15">
      <c r="A59" s="2">
        <v>45510</v>
      </c>
      <c r="B59" s="3" t="s">
        <v>41</v>
      </c>
      <c r="C59" s="3" t="s">
        <v>31</v>
      </c>
      <c r="D59" s="3" t="s">
        <v>59</v>
      </c>
      <c r="E59" s="3" t="s">
        <v>52</v>
      </c>
      <c r="F59" s="3">
        <v>8</v>
      </c>
      <c r="G59" s="3">
        <v>89.99</v>
      </c>
      <c r="H59" s="3">
        <f>Table1[[#This Row],[Quantity Sold]]*Table1[[#This Row],[Unit Price]]</f>
        <v>719.92</v>
      </c>
      <c r="I59" s="3">
        <v>656.96</v>
      </c>
      <c r="J59" s="3">
        <f>Table1[[#This Row],[Total Sale]]-Table1[[#This Row],[Cost Price]]</f>
        <v>62.959999999999923</v>
      </c>
      <c r="K59" s="3" t="s">
        <v>16</v>
      </c>
      <c r="L59" s="3" t="s">
        <v>21</v>
      </c>
      <c r="M59" s="3">
        <f>IF(Table1[[#This Row],[Order Status]]="Cancelled", 0, Table1[[#This Row],[Quantity Sold]])</f>
        <v>8</v>
      </c>
      <c r="N59" s="3" t="s">
        <v>48</v>
      </c>
      <c r="O59" s="3" t="s">
        <v>18</v>
      </c>
    </row>
    <row r="60" spans="1:15">
      <c r="A60" s="2">
        <v>45543</v>
      </c>
      <c r="B60" s="3" t="s">
        <v>46</v>
      </c>
      <c r="C60" s="3" t="s">
        <v>24</v>
      </c>
      <c r="D60" s="3" t="s">
        <v>60</v>
      </c>
      <c r="E60" s="3" t="s">
        <v>53</v>
      </c>
      <c r="F60" s="3">
        <v>7</v>
      </c>
      <c r="G60" s="3">
        <v>252.99</v>
      </c>
      <c r="H60" s="3">
        <f>Table1[[#This Row],[Quantity Sold]]*Table1[[#This Row],[Unit Price]]</f>
        <v>1770.93</v>
      </c>
      <c r="I60" s="3">
        <v>1202.21</v>
      </c>
      <c r="J60" s="3">
        <f>Table1[[#This Row],[Total Sale]]-Table1[[#This Row],[Cost Price]]</f>
        <v>568.72</v>
      </c>
      <c r="K60" s="3" t="s">
        <v>20</v>
      </c>
      <c r="L60" s="3" t="s">
        <v>17</v>
      </c>
      <c r="M60" s="3">
        <f>IF(Table1[[#This Row],[Order Status]]="Cancelled", 0, Table1[[#This Row],[Quantity Sold]])</f>
        <v>7</v>
      </c>
      <c r="N60" s="3" t="s">
        <v>50</v>
      </c>
      <c r="O60" s="3" t="s">
        <v>22</v>
      </c>
    </row>
    <row r="61" spans="1:15">
      <c r="A61" s="2">
        <v>45332</v>
      </c>
      <c r="B61" s="3" t="s">
        <v>33</v>
      </c>
      <c r="C61" s="3" t="s">
        <v>34</v>
      </c>
      <c r="D61" s="3" t="s">
        <v>56</v>
      </c>
      <c r="E61" s="3" t="s">
        <v>53</v>
      </c>
      <c r="F61" s="3">
        <v>0</v>
      </c>
      <c r="G61" s="3">
        <v>127.99</v>
      </c>
      <c r="H61" s="3">
        <f>Table1[[#This Row],[Quantity Sold]]*Table1[[#This Row],[Unit Price]]</f>
        <v>0</v>
      </c>
      <c r="I61" s="3">
        <v>0</v>
      </c>
      <c r="J61" s="3">
        <f>Table1[[#This Row],[Total Sale]]-Table1[[#This Row],[Cost Price]]</f>
        <v>0</v>
      </c>
      <c r="K61" s="3" t="s">
        <v>25</v>
      </c>
      <c r="L61" s="3" t="s">
        <v>26</v>
      </c>
      <c r="M61" s="3">
        <f>IF(Table1[[#This Row],[Order Status]]="Cancelled", 0, Table1[[#This Row],[Quantity Sold]])</f>
        <v>0</v>
      </c>
      <c r="N61" s="3" t="s">
        <v>51</v>
      </c>
      <c r="O61" s="3" t="s">
        <v>27</v>
      </c>
    </row>
    <row r="62" spans="1:15">
      <c r="A62" s="2">
        <v>45537</v>
      </c>
      <c r="B62" s="3" t="s">
        <v>40</v>
      </c>
      <c r="C62" s="3" t="s">
        <v>31</v>
      </c>
      <c r="D62" s="3" t="s">
        <v>60</v>
      </c>
      <c r="E62" s="3" t="s">
        <v>52</v>
      </c>
      <c r="F62" s="3">
        <v>4</v>
      </c>
      <c r="G62" s="3">
        <v>165.99</v>
      </c>
      <c r="H62" s="3">
        <f>Table1[[#This Row],[Quantity Sold]]*Table1[[#This Row],[Unit Price]]</f>
        <v>663.96</v>
      </c>
      <c r="I62" s="3">
        <v>420.84</v>
      </c>
      <c r="J62" s="3">
        <f>Table1[[#This Row],[Total Sale]]-Table1[[#This Row],[Cost Price]]</f>
        <v>243.12000000000006</v>
      </c>
      <c r="K62" s="3" t="s">
        <v>16</v>
      </c>
      <c r="L62" s="3" t="s">
        <v>17</v>
      </c>
      <c r="M62" s="3">
        <f>IF(Table1[[#This Row],[Order Status]]="Cancelled", 0, Table1[[#This Row],[Quantity Sold]])</f>
        <v>4</v>
      </c>
      <c r="N62" s="3" t="s">
        <v>49</v>
      </c>
      <c r="O62" s="3" t="s">
        <v>18</v>
      </c>
    </row>
    <row r="63" spans="1:15">
      <c r="A63" s="2">
        <v>45325</v>
      </c>
      <c r="B63" s="3" t="s">
        <v>29</v>
      </c>
      <c r="C63" s="3" t="s">
        <v>15</v>
      </c>
      <c r="D63" s="3" t="s">
        <v>59</v>
      </c>
      <c r="E63" s="3" t="s">
        <v>52</v>
      </c>
      <c r="F63" s="3">
        <v>8</v>
      </c>
      <c r="G63" s="3">
        <v>292.99</v>
      </c>
      <c r="H63" s="3">
        <f>Table1[[#This Row],[Quantity Sold]]*Table1[[#This Row],[Unit Price]]</f>
        <v>2343.92</v>
      </c>
      <c r="I63" s="3">
        <v>1282.4000000000001</v>
      </c>
      <c r="J63" s="3">
        <f>Table1[[#This Row],[Total Sale]]-Table1[[#This Row],[Cost Price]]</f>
        <v>1061.52</v>
      </c>
      <c r="K63" s="3" t="s">
        <v>20</v>
      </c>
      <c r="L63" s="3" t="s">
        <v>21</v>
      </c>
      <c r="M63" s="3">
        <f>IF(Table1[[#This Row],[Order Status]]="Cancelled", 0, Table1[[#This Row],[Quantity Sold]])</f>
        <v>8</v>
      </c>
      <c r="N63" s="3" t="s">
        <v>48</v>
      </c>
      <c r="O63" s="3" t="s">
        <v>22</v>
      </c>
    </row>
    <row r="64" spans="1:15">
      <c r="A64" s="2">
        <v>45341</v>
      </c>
      <c r="B64" s="3" t="s">
        <v>23</v>
      </c>
      <c r="C64" s="3" t="s">
        <v>24</v>
      </c>
      <c r="D64" s="3" t="s">
        <v>56</v>
      </c>
      <c r="E64" s="3" t="s">
        <v>53</v>
      </c>
      <c r="F64" s="3">
        <v>1</v>
      </c>
      <c r="G64" s="3">
        <v>327.99</v>
      </c>
      <c r="H64" s="3">
        <f>Table1[[#This Row],[Quantity Sold]]*Table1[[#This Row],[Unit Price]]</f>
        <v>327.99</v>
      </c>
      <c r="I64" s="3">
        <v>161.83000000000001</v>
      </c>
      <c r="J64" s="3">
        <f>Table1[[#This Row],[Total Sale]]-Table1[[#This Row],[Cost Price]]</f>
        <v>166.16</v>
      </c>
      <c r="K64" s="3" t="s">
        <v>25</v>
      </c>
      <c r="L64" s="3" t="s">
        <v>17</v>
      </c>
      <c r="M64" s="3">
        <f>IF(Table1[[#This Row],[Order Status]]="Cancelled", 0, Table1[[#This Row],[Quantity Sold]])</f>
        <v>1</v>
      </c>
      <c r="N64" s="3" t="s">
        <v>50</v>
      </c>
      <c r="O64" s="3" t="s">
        <v>27</v>
      </c>
    </row>
    <row r="65" spans="1:15">
      <c r="A65" s="2">
        <v>45437</v>
      </c>
      <c r="B65" s="3" t="s">
        <v>19</v>
      </c>
      <c r="C65" s="3" t="s">
        <v>15</v>
      </c>
      <c r="D65" s="3" t="s">
        <v>57</v>
      </c>
      <c r="E65" s="3" t="s">
        <v>54</v>
      </c>
      <c r="F65" s="3">
        <v>0</v>
      </c>
      <c r="G65" s="3">
        <v>201.99</v>
      </c>
      <c r="H65" s="3">
        <f>Table1[[#This Row],[Quantity Sold]]*Table1[[#This Row],[Unit Price]]</f>
        <v>0</v>
      </c>
      <c r="I65" s="3">
        <v>0</v>
      </c>
      <c r="J65" s="3">
        <f>Table1[[#This Row],[Total Sale]]-Table1[[#This Row],[Cost Price]]</f>
        <v>0</v>
      </c>
      <c r="K65" s="3" t="s">
        <v>16</v>
      </c>
      <c r="L65" s="3" t="s">
        <v>26</v>
      </c>
      <c r="M65" s="3">
        <f>IF(Table1[[#This Row],[Order Status]]="Cancelled", 0, Table1[[#This Row],[Quantity Sold]])</f>
        <v>0</v>
      </c>
      <c r="N65" s="3" t="s">
        <v>51</v>
      </c>
      <c r="O65" s="3" t="s">
        <v>18</v>
      </c>
    </row>
    <row r="66" spans="1:15">
      <c r="A66" s="2">
        <v>45399</v>
      </c>
      <c r="B66" s="3" t="s">
        <v>14</v>
      </c>
      <c r="C66" s="3" t="s">
        <v>15</v>
      </c>
      <c r="D66" s="3" t="s">
        <v>57</v>
      </c>
      <c r="E66" s="3" t="s">
        <v>55</v>
      </c>
      <c r="F66" s="3">
        <v>3</v>
      </c>
      <c r="G66" s="3">
        <v>487.99</v>
      </c>
      <c r="H66" s="3">
        <f>Table1[[#This Row],[Quantity Sold]]*Table1[[#This Row],[Unit Price]]</f>
        <v>1463.97</v>
      </c>
      <c r="I66" s="3">
        <v>823.46</v>
      </c>
      <c r="J66" s="3">
        <f>Table1[[#This Row],[Total Sale]]-Table1[[#This Row],[Cost Price]]</f>
        <v>640.51</v>
      </c>
      <c r="K66" s="3" t="s">
        <v>20</v>
      </c>
      <c r="L66" s="3" t="s">
        <v>17</v>
      </c>
      <c r="M66" s="3">
        <f>IF(Table1[[#This Row],[Order Status]]="Cancelled", 0, Table1[[#This Row],[Quantity Sold]])</f>
        <v>3</v>
      </c>
      <c r="N66" s="3" t="s">
        <v>49</v>
      </c>
      <c r="O66" s="3" t="s">
        <v>22</v>
      </c>
    </row>
    <row r="67" spans="1:15">
      <c r="A67" s="2">
        <v>45563</v>
      </c>
      <c r="B67" s="3" t="s">
        <v>33</v>
      </c>
      <c r="C67" s="3" t="s">
        <v>34</v>
      </c>
      <c r="D67" s="3" t="s">
        <v>57</v>
      </c>
      <c r="E67" s="3" t="s">
        <v>54</v>
      </c>
      <c r="F67" s="3">
        <v>9</v>
      </c>
      <c r="G67" s="3">
        <v>334.99</v>
      </c>
      <c r="H67" s="3">
        <f>Table1[[#This Row],[Quantity Sold]]*Table1[[#This Row],[Unit Price]]</f>
        <v>3014.91</v>
      </c>
      <c r="I67" s="3">
        <v>1746.9</v>
      </c>
      <c r="J67" s="3">
        <f>Table1[[#This Row],[Total Sale]]-Table1[[#This Row],[Cost Price]]</f>
        <v>1268.0099999999998</v>
      </c>
      <c r="K67" s="3" t="s">
        <v>25</v>
      </c>
      <c r="L67" s="3" t="s">
        <v>21</v>
      </c>
      <c r="M67" s="3">
        <f>IF(Table1[[#This Row],[Order Status]]="Cancelled", 0, Table1[[#This Row],[Quantity Sold]])</f>
        <v>9</v>
      </c>
      <c r="N67" s="3" t="s">
        <v>48</v>
      </c>
      <c r="O67" s="3" t="s">
        <v>27</v>
      </c>
    </row>
    <row r="68" spans="1:15">
      <c r="A68" s="2">
        <v>45328</v>
      </c>
      <c r="B68" s="3" t="s">
        <v>28</v>
      </c>
      <c r="C68" s="3" t="s">
        <v>15</v>
      </c>
      <c r="D68" s="3" t="s">
        <v>60</v>
      </c>
      <c r="E68" s="3" t="s">
        <v>55</v>
      </c>
      <c r="F68" s="3">
        <v>10</v>
      </c>
      <c r="G68" s="3">
        <v>88.99</v>
      </c>
      <c r="H68" s="3">
        <f>Table1[[#This Row],[Quantity Sold]]*Table1[[#This Row],[Unit Price]]</f>
        <v>889.9</v>
      </c>
      <c r="I68" s="3">
        <v>419.3</v>
      </c>
      <c r="J68" s="3">
        <f>Table1[[#This Row],[Total Sale]]-Table1[[#This Row],[Cost Price]]</f>
        <v>470.59999999999997</v>
      </c>
      <c r="K68" s="3" t="s">
        <v>16</v>
      </c>
      <c r="L68" s="3" t="s">
        <v>17</v>
      </c>
      <c r="M68" s="3">
        <f>IF(Table1[[#This Row],[Order Status]]="Cancelled", 0, Table1[[#This Row],[Quantity Sold]])</f>
        <v>10</v>
      </c>
      <c r="N68" s="3" t="s">
        <v>50</v>
      </c>
      <c r="O68" s="3" t="s">
        <v>18</v>
      </c>
    </row>
    <row r="69" spans="1:15">
      <c r="A69" s="2">
        <v>45371</v>
      </c>
      <c r="B69" s="3" t="s">
        <v>29</v>
      </c>
      <c r="C69" s="3" t="s">
        <v>15</v>
      </c>
      <c r="D69" s="3" t="s">
        <v>58</v>
      </c>
      <c r="E69" s="3" t="s">
        <v>54</v>
      </c>
      <c r="F69" s="3">
        <v>0</v>
      </c>
      <c r="G69" s="3">
        <v>115.99</v>
      </c>
      <c r="H69" s="3">
        <f>Table1[[#This Row],[Quantity Sold]]*Table1[[#This Row],[Unit Price]]</f>
        <v>0</v>
      </c>
      <c r="I69" s="3">
        <v>0</v>
      </c>
      <c r="J69" s="3">
        <f>Table1[[#This Row],[Total Sale]]-Table1[[#This Row],[Cost Price]]</f>
        <v>0</v>
      </c>
      <c r="K69" s="3" t="s">
        <v>20</v>
      </c>
      <c r="L69" s="3" t="s">
        <v>26</v>
      </c>
      <c r="M69" s="3">
        <f>IF(Table1[[#This Row],[Order Status]]="Cancelled", 0, Table1[[#This Row],[Quantity Sold]])</f>
        <v>0</v>
      </c>
      <c r="N69" s="3" t="s">
        <v>51</v>
      </c>
      <c r="O69" s="3" t="s">
        <v>22</v>
      </c>
    </row>
    <row r="70" spans="1:15">
      <c r="A70" s="2">
        <v>45425</v>
      </c>
      <c r="B70" s="3" t="s">
        <v>29</v>
      </c>
      <c r="C70" s="3" t="s">
        <v>15</v>
      </c>
      <c r="D70" s="3" t="s">
        <v>60</v>
      </c>
      <c r="E70" s="3" t="s">
        <v>53</v>
      </c>
      <c r="F70" s="3">
        <v>1</v>
      </c>
      <c r="G70" s="3">
        <v>187.99</v>
      </c>
      <c r="H70" s="3">
        <f>Table1[[#This Row],[Quantity Sold]]*Table1[[#This Row],[Unit Price]]</f>
        <v>187.99</v>
      </c>
      <c r="I70" s="3">
        <v>107.15</v>
      </c>
      <c r="J70" s="3">
        <f>Table1[[#This Row],[Total Sale]]-Table1[[#This Row],[Cost Price]]</f>
        <v>80.84</v>
      </c>
      <c r="K70" s="3" t="s">
        <v>25</v>
      </c>
      <c r="L70" s="3" t="s">
        <v>21</v>
      </c>
      <c r="M70" s="3">
        <f>IF(Table1[[#This Row],[Order Status]]="Cancelled", 0, Table1[[#This Row],[Quantity Sold]])</f>
        <v>1</v>
      </c>
      <c r="N70" s="3" t="s">
        <v>49</v>
      </c>
      <c r="O70" s="3" t="s">
        <v>27</v>
      </c>
    </row>
    <row r="71" spans="1:15">
      <c r="A71" s="2">
        <v>45430</v>
      </c>
      <c r="B71" s="3" t="s">
        <v>35</v>
      </c>
      <c r="C71" s="3" t="s">
        <v>34</v>
      </c>
      <c r="D71" s="3" t="s">
        <v>57</v>
      </c>
      <c r="E71" s="3" t="s">
        <v>55</v>
      </c>
      <c r="F71" s="3">
        <v>8</v>
      </c>
      <c r="G71" s="3">
        <v>300.99</v>
      </c>
      <c r="H71" s="3">
        <f>Table1[[#This Row],[Quantity Sold]]*Table1[[#This Row],[Unit Price]]</f>
        <v>2407.92</v>
      </c>
      <c r="I71" s="3">
        <v>1543.44</v>
      </c>
      <c r="J71" s="3">
        <f>Table1[[#This Row],[Total Sale]]-Table1[[#This Row],[Cost Price]]</f>
        <v>864.48</v>
      </c>
      <c r="K71" s="3" t="s">
        <v>16</v>
      </c>
      <c r="L71" s="3" t="s">
        <v>17</v>
      </c>
      <c r="M71" s="3">
        <f>IF(Table1[[#This Row],[Order Status]]="Cancelled", 0, Table1[[#This Row],[Quantity Sold]])</f>
        <v>8</v>
      </c>
      <c r="N71" s="3" t="s">
        <v>48</v>
      </c>
      <c r="O71" s="3" t="s">
        <v>18</v>
      </c>
    </row>
    <row r="72" spans="1:15">
      <c r="A72" s="2">
        <v>45295</v>
      </c>
      <c r="B72" s="3" t="s">
        <v>40</v>
      </c>
      <c r="C72" s="3" t="s">
        <v>31</v>
      </c>
      <c r="D72" s="3" t="s">
        <v>56</v>
      </c>
      <c r="E72" s="3" t="s">
        <v>55</v>
      </c>
      <c r="F72" s="3">
        <v>3</v>
      </c>
      <c r="G72" s="3">
        <v>22.99</v>
      </c>
      <c r="H72" s="3">
        <f>Table1[[#This Row],[Quantity Sold]]*Table1[[#This Row],[Unit Price]]</f>
        <v>68.97</v>
      </c>
      <c r="I72" s="3">
        <v>256.36</v>
      </c>
      <c r="J72" s="3">
        <f>Table1[[#This Row],[Total Sale]]-Table1[[#This Row],[Cost Price]]</f>
        <v>-187.39000000000001</v>
      </c>
      <c r="K72" s="3" t="s">
        <v>20</v>
      </c>
      <c r="L72" s="3" t="s">
        <v>17</v>
      </c>
      <c r="M72" s="3">
        <f>IF(Table1[[#This Row],[Order Status]]="Cancelled", 0, Table1[[#This Row],[Quantity Sold]])</f>
        <v>3</v>
      </c>
      <c r="N72" s="3" t="s">
        <v>50</v>
      </c>
      <c r="O72" s="3" t="s">
        <v>22</v>
      </c>
    </row>
    <row r="73" spans="1:15">
      <c r="A73" s="2">
        <v>45384</v>
      </c>
      <c r="B73" s="3" t="s">
        <v>36</v>
      </c>
      <c r="C73" s="3" t="s">
        <v>34</v>
      </c>
      <c r="D73" s="3" t="s">
        <v>60</v>
      </c>
      <c r="E73" s="3" t="s">
        <v>54</v>
      </c>
      <c r="F73" s="3">
        <v>0</v>
      </c>
      <c r="G73" s="3">
        <v>295.99</v>
      </c>
      <c r="H73" s="3">
        <f>Table1[[#This Row],[Quantity Sold]]*Table1[[#This Row],[Unit Price]]</f>
        <v>0</v>
      </c>
      <c r="I73" s="3">
        <v>0</v>
      </c>
      <c r="J73" s="3">
        <f>Table1[[#This Row],[Total Sale]]-Table1[[#This Row],[Cost Price]]</f>
        <v>0</v>
      </c>
      <c r="K73" s="3" t="s">
        <v>25</v>
      </c>
      <c r="L73" s="3" t="s">
        <v>26</v>
      </c>
      <c r="M73" s="3">
        <f>IF(Table1[[#This Row],[Order Status]]="Cancelled", 0, Table1[[#This Row],[Quantity Sold]])</f>
        <v>0</v>
      </c>
      <c r="N73" s="3" t="s">
        <v>51</v>
      </c>
      <c r="O73" s="3" t="s">
        <v>27</v>
      </c>
    </row>
    <row r="74" spans="1:15">
      <c r="A74" s="2">
        <v>45569</v>
      </c>
      <c r="B74" s="3" t="s">
        <v>33</v>
      </c>
      <c r="C74" s="3" t="s">
        <v>34</v>
      </c>
      <c r="D74" s="3" t="s">
        <v>56</v>
      </c>
      <c r="E74" s="3" t="s">
        <v>52</v>
      </c>
      <c r="F74" s="3">
        <v>3</v>
      </c>
      <c r="G74" s="3">
        <v>183.99</v>
      </c>
      <c r="H74" s="3">
        <f>Table1[[#This Row],[Quantity Sold]]*Table1[[#This Row],[Unit Price]]</f>
        <v>551.97</v>
      </c>
      <c r="I74" s="3">
        <v>511.1</v>
      </c>
      <c r="J74" s="3">
        <f>Table1[[#This Row],[Total Sale]]-Table1[[#This Row],[Cost Price]]</f>
        <v>40.870000000000005</v>
      </c>
      <c r="K74" s="3" t="s">
        <v>16</v>
      </c>
      <c r="L74" s="3" t="s">
        <v>21</v>
      </c>
      <c r="M74" s="3">
        <f>IF(Table1[[#This Row],[Order Status]]="Cancelled", 0, Table1[[#This Row],[Quantity Sold]])</f>
        <v>3</v>
      </c>
      <c r="N74" s="3" t="s">
        <v>49</v>
      </c>
      <c r="O74" s="3" t="s">
        <v>18</v>
      </c>
    </row>
    <row r="75" spans="1:15">
      <c r="A75" s="2">
        <v>45416</v>
      </c>
      <c r="B75" s="3" t="s">
        <v>36</v>
      </c>
      <c r="C75" s="3" t="s">
        <v>34</v>
      </c>
      <c r="D75" s="3" t="s">
        <v>57</v>
      </c>
      <c r="E75" s="3" t="s">
        <v>53</v>
      </c>
      <c r="F75" s="3">
        <v>3</v>
      </c>
      <c r="G75" s="3">
        <v>269.99</v>
      </c>
      <c r="H75" s="3">
        <f>Table1[[#This Row],[Quantity Sold]]*Table1[[#This Row],[Unit Price]]</f>
        <v>809.97</v>
      </c>
      <c r="I75" s="3">
        <v>548.38</v>
      </c>
      <c r="J75" s="3">
        <f>Table1[[#This Row],[Total Sale]]-Table1[[#This Row],[Cost Price]]</f>
        <v>261.59000000000003</v>
      </c>
      <c r="K75" s="3" t="s">
        <v>20</v>
      </c>
      <c r="L75" s="3" t="s">
        <v>17</v>
      </c>
      <c r="M75" s="3">
        <f>IF(Table1[[#This Row],[Order Status]]="Cancelled", 0, Table1[[#This Row],[Quantity Sold]])</f>
        <v>3</v>
      </c>
      <c r="N75" s="3" t="s">
        <v>48</v>
      </c>
      <c r="O75" s="3" t="s">
        <v>22</v>
      </c>
    </row>
    <row r="76" spans="1:15">
      <c r="A76" s="2">
        <v>45486</v>
      </c>
      <c r="B76" s="3" t="s">
        <v>36</v>
      </c>
      <c r="C76" s="3" t="s">
        <v>34</v>
      </c>
      <c r="D76" s="3" t="s">
        <v>58</v>
      </c>
      <c r="E76" s="3" t="s">
        <v>52</v>
      </c>
      <c r="F76" s="3">
        <v>4</v>
      </c>
      <c r="G76" s="3">
        <v>211.99</v>
      </c>
      <c r="H76" s="3">
        <f>Table1[[#This Row],[Quantity Sold]]*Table1[[#This Row],[Unit Price]]</f>
        <v>847.96</v>
      </c>
      <c r="I76" s="3">
        <v>479.62</v>
      </c>
      <c r="J76" s="3">
        <f>Table1[[#This Row],[Total Sale]]-Table1[[#This Row],[Cost Price]]</f>
        <v>368.34000000000003</v>
      </c>
      <c r="K76" s="3" t="s">
        <v>25</v>
      </c>
      <c r="L76" s="3" t="s">
        <v>21</v>
      </c>
      <c r="M76" s="3">
        <f>IF(Table1[[#This Row],[Order Status]]="Cancelled", 0, Table1[[#This Row],[Quantity Sold]])</f>
        <v>4</v>
      </c>
      <c r="N76" s="3" t="s">
        <v>50</v>
      </c>
      <c r="O76" s="3" t="s">
        <v>27</v>
      </c>
    </row>
    <row r="77" spans="1:15">
      <c r="A77" s="2">
        <v>45490</v>
      </c>
      <c r="B77" s="3" t="s">
        <v>19</v>
      </c>
      <c r="C77" s="3" t="s">
        <v>15</v>
      </c>
      <c r="D77" s="3" t="s">
        <v>56</v>
      </c>
      <c r="E77" s="3" t="s">
        <v>53</v>
      </c>
      <c r="F77" s="3">
        <v>5</v>
      </c>
      <c r="G77" s="3">
        <v>362.99</v>
      </c>
      <c r="H77" s="3">
        <f>Table1[[#This Row],[Quantity Sold]]*Table1[[#This Row],[Unit Price]]</f>
        <v>1814.95</v>
      </c>
      <c r="I77" s="3">
        <v>763.35</v>
      </c>
      <c r="J77" s="3">
        <f>Table1[[#This Row],[Total Sale]]-Table1[[#This Row],[Cost Price]]</f>
        <v>1051.5999999999999</v>
      </c>
      <c r="K77" s="3" t="s">
        <v>16</v>
      </c>
      <c r="L77" s="3" t="s">
        <v>17</v>
      </c>
      <c r="M77" s="3">
        <f>IF(Table1[[#This Row],[Order Status]]="Cancelled", 0, Table1[[#This Row],[Quantity Sold]])</f>
        <v>5</v>
      </c>
      <c r="N77" s="3" t="s">
        <v>51</v>
      </c>
      <c r="O77" s="3" t="s">
        <v>18</v>
      </c>
    </row>
    <row r="78" spans="1:15">
      <c r="A78" s="2">
        <v>45318</v>
      </c>
      <c r="B78" s="3" t="s">
        <v>38</v>
      </c>
      <c r="C78" s="3" t="s">
        <v>39</v>
      </c>
      <c r="D78" s="3" t="s">
        <v>57</v>
      </c>
      <c r="E78" s="3" t="s">
        <v>54</v>
      </c>
      <c r="F78" s="3">
        <v>8</v>
      </c>
      <c r="G78" s="3">
        <v>259.99</v>
      </c>
      <c r="H78" s="3">
        <f>Table1[[#This Row],[Quantity Sold]]*Table1[[#This Row],[Unit Price]]</f>
        <v>2079.92</v>
      </c>
      <c r="I78" s="3">
        <v>836.48</v>
      </c>
      <c r="J78" s="3">
        <f>Table1[[#This Row],[Total Sale]]-Table1[[#This Row],[Cost Price]]</f>
        <v>1243.44</v>
      </c>
      <c r="K78" s="3" t="s">
        <v>20</v>
      </c>
      <c r="L78" s="3" t="s">
        <v>17</v>
      </c>
      <c r="M78" s="3">
        <f>IF(Table1[[#This Row],[Order Status]]="Cancelled", 0, Table1[[#This Row],[Quantity Sold]])</f>
        <v>8</v>
      </c>
      <c r="N78" s="3" t="s">
        <v>49</v>
      </c>
      <c r="O78" s="3" t="s">
        <v>22</v>
      </c>
    </row>
    <row r="79" spans="1:15">
      <c r="A79" s="2">
        <v>45330</v>
      </c>
      <c r="B79" s="3" t="s">
        <v>19</v>
      </c>
      <c r="C79" s="3" t="s">
        <v>15</v>
      </c>
      <c r="D79" s="3" t="s">
        <v>56</v>
      </c>
      <c r="E79" s="3" t="s">
        <v>54</v>
      </c>
      <c r="F79" s="3">
        <v>0</v>
      </c>
      <c r="G79" s="3">
        <v>134.99</v>
      </c>
      <c r="H79" s="3">
        <f>Table1[[#This Row],[Quantity Sold]]*Table1[[#This Row],[Unit Price]]</f>
        <v>0</v>
      </c>
      <c r="I79" s="3">
        <v>0</v>
      </c>
      <c r="J79" s="3">
        <f>Table1[[#This Row],[Total Sale]]-Table1[[#This Row],[Cost Price]]</f>
        <v>0</v>
      </c>
      <c r="K79" s="3" t="s">
        <v>25</v>
      </c>
      <c r="L79" s="3" t="s">
        <v>26</v>
      </c>
      <c r="M79" s="3">
        <f>IF(Table1[[#This Row],[Order Status]]="Cancelled", 0, Table1[[#This Row],[Quantity Sold]])</f>
        <v>0</v>
      </c>
      <c r="N79" s="3" t="s">
        <v>48</v>
      </c>
      <c r="O79" s="3" t="s">
        <v>27</v>
      </c>
    </row>
    <row r="80" spans="1:15">
      <c r="A80" s="2">
        <v>45351</v>
      </c>
      <c r="B80" s="3" t="s">
        <v>36</v>
      </c>
      <c r="C80" s="3" t="s">
        <v>34</v>
      </c>
      <c r="D80" s="3" t="s">
        <v>57</v>
      </c>
      <c r="E80" s="3" t="s">
        <v>53</v>
      </c>
      <c r="F80" s="3">
        <v>10</v>
      </c>
      <c r="G80" s="3">
        <v>272.99</v>
      </c>
      <c r="H80" s="3">
        <f>Table1[[#This Row],[Quantity Sold]]*Table1[[#This Row],[Unit Price]]</f>
        <v>2729.9</v>
      </c>
      <c r="I80" s="3">
        <v>1654.6</v>
      </c>
      <c r="J80" s="3">
        <f>Table1[[#This Row],[Total Sale]]-Table1[[#This Row],[Cost Price]]</f>
        <v>1075.3000000000002</v>
      </c>
      <c r="K80" s="3" t="s">
        <v>16</v>
      </c>
      <c r="L80" s="3" t="s">
        <v>21</v>
      </c>
      <c r="M80" s="3">
        <f>IF(Table1[[#This Row],[Order Status]]="Cancelled", 0, Table1[[#This Row],[Quantity Sold]])</f>
        <v>10</v>
      </c>
      <c r="N80" s="3" t="s">
        <v>50</v>
      </c>
      <c r="O80" s="3" t="s">
        <v>18</v>
      </c>
    </row>
    <row r="81" spans="1:15">
      <c r="A81" s="2">
        <v>45473</v>
      </c>
      <c r="B81" s="3" t="s">
        <v>30</v>
      </c>
      <c r="C81" s="3" t="s">
        <v>31</v>
      </c>
      <c r="D81" s="3" t="s">
        <v>57</v>
      </c>
      <c r="E81" s="3" t="s">
        <v>54</v>
      </c>
      <c r="F81" s="3">
        <v>4</v>
      </c>
      <c r="G81" s="3">
        <v>265.99</v>
      </c>
      <c r="H81" s="3">
        <f>Table1[[#This Row],[Quantity Sold]]*Table1[[#This Row],[Unit Price]]</f>
        <v>1063.96</v>
      </c>
      <c r="I81" s="3">
        <v>814.56</v>
      </c>
      <c r="J81" s="3">
        <f>Table1[[#This Row],[Total Sale]]-Table1[[#This Row],[Cost Price]]</f>
        <v>249.40000000000009</v>
      </c>
      <c r="K81" s="3" t="s">
        <v>20</v>
      </c>
      <c r="L81" s="3" t="s">
        <v>17</v>
      </c>
      <c r="M81" s="3">
        <f>IF(Table1[[#This Row],[Order Status]]="Cancelled", 0, Table1[[#This Row],[Quantity Sold]])</f>
        <v>4</v>
      </c>
      <c r="N81" s="3" t="s">
        <v>51</v>
      </c>
      <c r="O81" s="3" t="s">
        <v>22</v>
      </c>
    </row>
    <row r="82" spans="1:15">
      <c r="A82" s="2">
        <v>45558</v>
      </c>
      <c r="B82" s="3" t="s">
        <v>33</v>
      </c>
      <c r="C82" s="3" t="s">
        <v>34</v>
      </c>
      <c r="D82" s="3" t="s">
        <v>59</v>
      </c>
      <c r="E82" s="3" t="s">
        <v>53</v>
      </c>
      <c r="F82" s="3">
        <v>4</v>
      </c>
      <c r="G82" s="3">
        <v>327.99</v>
      </c>
      <c r="H82" s="3">
        <f>Table1[[#This Row],[Quantity Sold]]*Table1[[#This Row],[Unit Price]]</f>
        <v>1311.96</v>
      </c>
      <c r="I82" s="3">
        <v>769.64</v>
      </c>
      <c r="J82" s="3">
        <f>Table1[[#This Row],[Total Sale]]-Table1[[#This Row],[Cost Price]]</f>
        <v>542.32000000000005</v>
      </c>
      <c r="K82" s="3" t="s">
        <v>25</v>
      </c>
      <c r="L82" s="3" t="s">
        <v>17</v>
      </c>
      <c r="M82" s="3">
        <f>IF(Table1[[#This Row],[Order Status]]="Cancelled", 0, Table1[[#This Row],[Quantity Sold]])</f>
        <v>4</v>
      </c>
      <c r="N82" s="3" t="s">
        <v>49</v>
      </c>
      <c r="O82" s="3" t="s">
        <v>27</v>
      </c>
    </row>
    <row r="83" spans="1:15">
      <c r="A83" s="2">
        <v>45309</v>
      </c>
      <c r="B83" s="3" t="s">
        <v>32</v>
      </c>
      <c r="C83" s="3" t="s">
        <v>24</v>
      </c>
      <c r="D83" s="3" t="s">
        <v>59</v>
      </c>
      <c r="E83" s="3" t="s">
        <v>52</v>
      </c>
      <c r="F83" s="3">
        <v>0</v>
      </c>
      <c r="G83" s="3">
        <v>395.99</v>
      </c>
      <c r="H83" s="3">
        <f>Table1[[#This Row],[Quantity Sold]]*Table1[[#This Row],[Unit Price]]</f>
        <v>0</v>
      </c>
      <c r="I83" s="3">
        <v>0</v>
      </c>
      <c r="J83" s="3">
        <f>Table1[[#This Row],[Total Sale]]-Table1[[#This Row],[Cost Price]]</f>
        <v>0</v>
      </c>
      <c r="K83" s="3" t="s">
        <v>16</v>
      </c>
      <c r="L83" s="3" t="s">
        <v>26</v>
      </c>
      <c r="M83" s="3">
        <f>IF(Table1[[#This Row],[Order Status]]="Cancelled", 0, Table1[[#This Row],[Quantity Sold]])</f>
        <v>0</v>
      </c>
      <c r="N83" s="3" t="s">
        <v>48</v>
      </c>
      <c r="O83" s="3" t="s">
        <v>18</v>
      </c>
    </row>
    <row r="84" spans="1:15">
      <c r="A84" s="2">
        <v>45421</v>
      </c>
      <c r="B84" s="3" t="s">
        <v>35</v>
      </c>
      <c r="C84" s="3" t="s">
        <v>34</v>
      </c>
      <c r="D84" s="3" t="s">
        <v>58</v>
      </c>
      <c r="E84" s="3" t="s">
        <v>53</v>
      </c>
      <c r="F84" s="3">
        <v>10</v>
      </c>
      <c r="G84" s="3">
        <v>66.989999999999995</v>
      </c>
      <c r="H84" s="3">
        <f>Table1[[#This Row],[Quantity Sold]]*Table1[[#This Row],[Unit Price]]</f>
        <v>669.9</v>
      </c>
      <c r="I84" s="3">
        <v>400.1</v>
      </c>
      <c r="J84" s="3">
        <f>Table1[[#This Row],[Total Sale]]-Table1[[#This Row],[Cost Price]]</f>
        <v>269.79999999999995</v>
      </c>
      <c r="K84" s="3" t="s">
        <v>20</v>
      </c>
      <c r="L84" s="3" t="s">
        <v>21</v>
      </c>
      <c r="M84" s="3">
        <f>IF(Table1[[#This Row],[Order Status]]="Cancelled", 0, Table1[[#This Row],[Quantity Sold]])</f>
        <v>10</v>
      </c>
      <c r="N84" s="3" t="s">
        <v>50</v>
      </c>
      <c r="O84" s="3" t="s">
        <v>22</v>
      </c>
    </row>
    <row r="85" spans="1:15">
      <c r="A85" s="2">
        <v>45469</v>
      </c>
      <c r="B85" s="3" t="s">
        <v>30</v>
      </c>
      <c r="C85" s="3" t="s">
        <v>31</v>
      </c>
      <c r="D85" s="3" t="s">
        <v>57</v>
      </c>
      <c r="E85" s="3" t="s">
        <v>55</v>
      </c>
      <c r="F85" s="3">
        <v>5</v>
      </c>
      <c r="G85" s="3">
        <v>432.99</v>
      </c>
      <c r="H85" s="3">
        <f>Table1[[#This Row],[Quantity Sold]]*Table1[[#This Row],[Unit Price]]</f>
        <v>2164.9499999999998</v>
      </c>
      <c r="I85" s="3">
        <v>1112.5</v>
      </c>
      <c r="J85" s="3">
        <f>Table1[[#This Row],[Total Sale]]-Table1[[#This Row],[Cost Price]]</f>
        <v>1052.4499999999998</v>
      </c>
      <c r="K85" s="3" t="s">
        <v>25</v>
      </c>
      <c r="L85" s="3" t="s">
        <v>17</v>
      </c>
      <c r="M85" s="3">
        <f>IF(Table1[[#This Row],[Order Status]]="Cancelled", 0, Table1[[#This Row],[Quantity Sold]])</f>
        <v>5</v>
      </c>
      <c r="N85" s="3" t="s">
        <v>51</v>
      </c>
      <c r="O85" s="3" t="s">
        <v>27</v>
      </c>
    </row>
    <row r="86" spans="1:15">
      <c r="A86" s="2">
        <v>45549</v>
      </c>
      <c r="B86" s="3" t="s">
        <v>29</v>
      </c>
      <c r="C86" s="3" t="s">
        <v>15</v>
      </c>
      <c r="D86" s="3" t="s">
        <v>56</v>
      </c>
      <c r="E86" s="3" t="s">
        <v>55</v>
      </c>
      <c r="F86" s="3">
        <v>7</v>
      </c>
      <c r="G86" s="3">
        <v>272.99</v>
      </c>
      <c r="H86" s="3">
        <f>Table1[[#This Row],[Quantity Sold]]*Table1[[#This Row],[Unit Price]]</f>
        <v>1910.93</v>
      </c>
      <c r="I86" s="3">
        <v>1064.3499999999999</v>
      </c>
      <c r="J86" s="3">
        <f>Table1[[#This Row],[Total Sale]]-Table1[[#This Row],[Cost Price]]</f>
        <v>846.58000000000015</v>
      </c>
      <c r="K86" s="3" t="s">
        <v>16</v>
      </c>
      <c r="L86" s="3" t="s">
        <v>17</v>
      </c>
      <c r="M86" s="3">
        <f>IF(Table1[[#This Row],[Order Status]]="Cancelled", 0, Table1[[#This Row],[Quantity Sold]])</f>
        <v>7</v>
      </c>
      <c r="N86" s="3" t="s">
        <v>49</v>
      </c>
      <c r="O86" s="3" t="s">
        <v>18</v>
      </c>
    </row>
    <row r="87" spans="1:15">
      <c r="A87" s="2">
        <v>45484</v>
      </c>
      <c r="B87" s="3" t="s">
        <v>32</v>
      </c>
      <c r="C87" s="3" t="s">
        <v>24</v>
      </c>
      <c r="D87" s="3" t="s">
        <v>57</v>
      </c>
      <c r="E87" s="3" t="s">
        <v>54</v>
      </c>
      <c r="F87" s="3">
        <v>0</v>
      </c>
      <c r="G87" s="3">
        <v>301.99</v>
      </c>
      <c r="H87" s="3">
        <f>Table1[[#This Row],[Quantity Sold]]*Table1[[#This Row],[Unit Price]]</f>
        <v>0</v>
      </c>
      <c r="I87" s="3">
        <v>0</v>
      </c>
      <c r="J87" s="3">
        <f>Table1[[#This Row],[Total Sale]]-Table1[[#This Row],[Cost Price]]</f>
        <v>0</v>
      </c>
      <c r="K87" s="3" t="s">
        <v>20</v>
      </c>
      <c r="L87" s="3" t="s">
        <v>26</v>
      </c>
      <c r="M87" s="3">
        <f>IF(Table1[[#This Row],[Order Status]]="Cancelled", 0, Table1[[#This Row],[Quantity Sold]])</f>
        <v>0</v>
      </c>
      <c r="N87" s="3" t="s">
        <v>48</v>
      </c>
      <c r="O87" s="3" t="s">
        <v>22</v>
      </c>
    </row>
    <row r="88" spans="1:15">
      <c r="A88" s="2">
        <v>45450</v>
      </c>
      <c r="B88" s="3" t="s">
        <v>29</v>
      </c>
      <c r="C88" s="3" t="s">
        <v>15</v>
      </c>
      <c r="D88" s="3" t="s">
        <v>56</v>
      </c>
      <c r="E88" s="3" t="s">
        <v>52</v>
      </c>
      <c r="F88" s="3">
        <v>9</v>
      </c>
      <c r="G88" s="3">
        <v>23.99</v>
      </c>
      <c r="H88" s="3">
        <f>Table1[[#This Row],[Quantity Sold]]*Table1[[#This Row],[Unit Price]]</f>
        <v>215.91</v>
      </c>
      <c r="I88" s="3">
        <v>106.18</v>
      </c>
      <c r="J88" s="3">
        <f>Table1[[#This Row],[Total Sale]]-Table1[[#This Row],[Cost Price]]</f>
        <v>109.72999999999999</v>
      </c>
      <c r="K88" s="3" t="s">
        <v>25</v>
      </c>
      <c r="L88" s="3" t="s">
        <v>17</v>
      </c>
      <c r="M88" s="3">
        <f>IF(Table1[[#This Row],[Order Status]]="Cancelled", 0, Table1[[#This Row],[Quantity Sold]])</f>
        <v>9</v>
      </c>
      <c r="N88" s="3" t="s">
        <v>50</v>
      </c>
      <c r="O88" s="3" t="s">
        <v>27</v>
      </c>
    </row>
    <row r="89" spans="1:15">
      <c r="A89" s="2">
        <v>45491</v>
      </c>
      <c r="B89" s="3" t="s">
        <v>45</v>
      </c>
      <c r="C89" s="3" t="s">
        <v>39</v>
      </c>
      <c r="D89" s="3" t="s">
        <v>58</v>
      </c>
      <c r="E89" s="3" t="s">
        <v>52</v>
      </c>
      <c r="F89" s="3">
        <v>6</v>
      </c>
      <c r="G89" s="3">
        <v>281.99</v>
      </c>
      <c r="H89" s="3">
        <f>Table1[[#This Row],[Quantity Sold]]*Table1[[#This Row],[Unit Price]]</f>
        <v>1691.94</v>
      </c>
      <c r="I89" s="3">
        <v>742.1</v>
      </c>
      <c r="J89" s="3">
        <f>Table1[[#This Row],[Total Sale]]-Table1[[#This Row],[Cost Price]]</f>
        <v>949.84</v>
      </c>
      <c r="K89" s="3" t="s">
        <v>16</v>
      </c>
      <c r="L89" s="3" t="s">
        <v>21</v>
      </c>
      <c r="M89" s="3">
        <f>IF(Table1[[#This Row],[Order Status]]="Cancelled", 0, Table1[[#This Row],[Quantity Sold]])</f>
        <v>6</v>
      </c>
      <c r="N89" s="3" t="s">
        <v>51</v>
      </c>
      <c r="O89" s="3" t="s">
        <v>18</v>
      </c>
    </row>
    <row r="90" spans="1:15">
      <c r="A90" s="2">
        <v>45489</v>
      </c>
      <c r="B90" s="3" t="s">
        <v>14</v>
      </c>
      <c r="C90" s="3" t="s">
        <v>15</v>
      </c>
      <c r="D90" s="3" t="s">
        <v>57</v>
      </c>
      <c r="E90" s="3" t="s">
        <v>55</v>
      </c>
      <c r="F90" s="3">
        <v>0</v>
      </c>
      <c r="G90" s="3">
        <v>157.99</v>
      </c>
      <c r="H90" s="3">
        <f>Table1[[#This Row],[Quantity Sold]]*Table1[[#This Row],[Unit Price]]</f>
        <v>0</v>
      </c>
      <c r="I90" s="3">
        <v>0</v>
      </c>
      <c r="J90" s="3">
        <f>Table1[[#This Row],[Total Sale]]-Table1[[#This Row],[Cost Price]]</f>
        <v>0</v>
      </c>
      <c r="K90" s="3" t="s">
        <v>20</v>
      </c>
      <c r="L90" s="3" t="s">
        <v>26</v>
      </c>
      <c r="M90" s="3">
        <f>IF(Table1[[#This Row],[Order Status]]="Cancelled", 0, Table1[[#This Row],[Quantity Sold]])</f>
        <v>0</v>
      </c>
      <c r="N90" s="3" t="s">
        <v>49</v>
      </c>
      <c r="O90" s="3" t="s">
        <v>22</v>
      </c>
    </row>
    <row r="91" spans="1:15">
      <c r="A91" s="2">
        <v>45566</v>
      </c>
      <c r="B91" s="3" t="s">
        <v>45</v>
      </c>
      <c r="C91" s="3" t="s">
        <v>39</v>
      </c>
      <c r="D91" s="3" t="s">
        <v>58</v>
      </c>
      <c r="E91" s="3" t="s">
        <v>52</v>
      </c>
      <c r="F91" s="3">
        <v>7</v>
      </c>
      <c r="G91" s="3">
        <v>98.99</v>
      </c>
      <c r="H91" s="3">
        <f>Table1[[#This Row],[Quantity Sold]]*Table1[[#This Row],[Unit Price]]</f>
        <v>692.93</v>
      </c>
      <c r="I91" s="3">
        <v>430.62</v>
      </c>
      <c r="J91" s="3">
        <f>Table1[[#This Row],[Total Sale]]-Table1[[#This Row],[Cost Price]]</f>
        <v>262.30999999999995</v>
      </c>
      <c r="K91" s="3" t="s">
        <v>25</v>
      </c>
      <c r="L91" s="3" t="s">
        <v>17</v>
      </c>
      <c r="M91" s="3">
        <f>IF(Table1[[#This Row],[Order Status]]="Cancelled", 0, Table1[[#This Row],[Quantity Sold]])</f>
        <v>7</v>
      </c>
      <c r="N91" s="3" t="s">
        <v>48</v>
      </c>
      <c r="O91" s="3" t="s">
        <v>27</v>
      </c>
    </row>
    <row r="92" spans="1:15">
      <c r="A92" s="2">
        <v>45359</v>
      </c>
      <c r="B92" s="3" t="s">
        <v>45</v>
      </c>
      <c r="C92" s="3" t="s">
        <v>39</v>
      </c>
      <c r="D92" s="3" t="s">
        <v>56</v>
      </c>
      <c r="E92" s="3" t="s">
        <v>55</v>
      </c>
      <c r="F92" s="3">
        <v>2</v>
      </c>
      <c r="G92" s="3">
        <v>37.99</v>
      </c>
      <c r="H92" s="3">
        <f>Table1[[#This Row],[Quantity Sold]]*Table1[[#This Row],[Unit Price]]</f>
        <v>75.98</v>
      </c>
      <c r="I92" s="3">
        <v>15.99</v>
      </c>
      <c r="J92" s="3">
        <f>Table1[[#This Row],[Total Sale]]-Table1[[#This Row],[Cost Price]]</f>
        <v>59.99</v>
      </c>
      <c r="K92" s="3" t="s">
        <v>16</v>
      </c>
      <c r="L92" s="3" t="s">
        <v>21</v>
      </c>
      <c r="M92" s="3">
        <f>IF(Table1[[#This Row],[Order Status]]="Cancelled", 0, Table1[[#This Row],[Quantity Sold]])</f>
        <v>2</v>
      </c>
      <c r="N92" s="3" t="s">
        <v>50</v>
      </c>
      <c r="O92" s="3" t="s">
        <v>18</v>
      </c>
    </row>
    <row r="93" spans="1:15">
      <c r="A93" s="2">
        <v>45561</v>
      </c>
      <c r="B93" s="3" t="s">
        <v>40</v>
      </c>
      <c r="C93" s="3" t="s">
        <v>31</v>
      </c>
      <c r="D93" s="3" t="s">
        <v>56</v>
      </c>
      <c r="E93" s="3" t="s">
        <v>52</v>
      </c>
      <c r="F93" s="3">
        <v>0</v>
      </c>
      <c r="G93" s="3">
        <v>191.99</v>
      </c>
      <c r="H93" s="3">
        <f>Table1[[#This Row],[Quantity Sold]]*Table1[[#This Row],[Unit Price]]</f>
        <v>0</v>
      </c>
      <c r="I93" s="3">
        <v>0</v>
      </c>
      <c r="J93" s="3">
        <f>Table1[[#This Row],[Total Sale]]-Table1[[#This Row],[Cost Price]]</f>
        <v>0</v>
      </c>
      <c r="K93" s="3" t="s">
        <v>20</v>
      </c>
      <c r="L93" s="3" t="s">
        <v>26</v>
      </c>
      <c r="M93" s="3">
        <f>IF(Table1[[#This Row],[Order Status]]="Cancelled", 0, Table1[[#This Row],[Quantity Sold]])</f>
        <v>0</v>
      </c>
      <c r="N93" s="3" t="s">
        <v>51</v>
      </c>
      <c r="O93" s="3" t="s">
        <v>22</v>
      </c>
    </row>
    <row r="94" spans="1:15">
      <c r="A94" s="2">
        <v>45403</v>
      </c>
      <c r="B94" s="3" t="s">
        <v>37</v>
      </c>
      <c r="C94" s="3" t="s">
        <v>31</v>
      </c>
      <c r="D94" s="3" t="s">
        <v>57</v>
      </c>
      <c r="E94" s="3" t="s">
        <v>53</v>
      </c>
      <c r="F94" s="3">
        <v>2</v>
      </c>
      <c r="G94" s="3">
        <v>301.99</v>
      </c>
      <c r="H94" s="3">
        <f>Table1[[#This Row],[Quantity Sold]]*Table1[[#This Row],[Unit Price]]</f>
        <v>603.98</v>
      </c>
      <c r="I94" s="3">
        <v>702.24</v>
      </c>
      <c r="J94" s="3">
        <f>Table1[[#This Row],[Total Sale]]-Table1[[#This Row],[Cost Price]]</f>
        <v>-98.259999999999991</v>
      </c>
      <c r="K94" s="3" t="s">
        <v>25</v>
      </c>
      <c r="L94" s="3" t="s">
        <v>17</v>
      </c>
      <c r="M94" s="3">
        <f>IF(Table1[[#This Row],[Order Status]]="Cancelled", 0, Table1[[#This Row],[Quantity Sold]])</f>
        <v>2</v>
      </c>
      <c r="N94" s="3" t="s">
        <v>49</v>
      </c>
      <c r="O94" s="3" t="s">
        <v>27</v>
      </c>
    </row>
    <row r="95" spans="1:15">
      <c r="A95" s="2">
        <v>45537</v>
      </c>
      <c r="B95" s="3" t="s">
        <v>43</v>
      </c>
      <c r="C95" s="3" t="s">
        <v>39</v>
      </c>
      <c r="D95" s="3" t="s">
        <v>60</v>
      </c>
      <c r="E95" s="3" t="s">
        <v>54</v>
      </c>
      <c r="F95" s="3">
        <v>4</v>
      </c>
      <c r="G95" s="3">
        <v>415.99</v>
      </c>
      <c r="H95" s="3">
        <f>Table1[[#This Row],[Quantity Sold]]*Table1[[#This Row],[Unit Price]]</f>
        <v>1663.96</v>
      </c>
      <c r="I95" s="3">
        <v>800.96</v>
      </c>
      <c r="J95" s="3">
        <f>Table1[[#This Row],[Total Sale]]-Table1[[#This Row],[Cost Price]]</f>
        <v>863</v>
      </c>
      <c r="K95" s="3" t="s">
        <v>16</v>
      </c>
      <c r="L95" s="3" t="s">
        <v>17</v>
      </c>
      <c r="M95" s="3">
        <f>IF(Table1[[#This Row],[Order Status]]="Cancelled", 0, Table1[[#This Row],[Quantity Sold]])</f>
        <v>4</v>
      </c>
      <c r="N95" s="3" t="s">
        <v>48</v>
      </c>
      <c r="O95" s="3" t="s">
        <v>18</v>
      </c>
    </row>
    <row r="96" spans="1:15">
      <c r="A96" s="2">
        <v>45321</v>
      </c>
      <c r="B96" s="3" t="s">
        <v>37</v>
      </c>
      <c r="C96" s="3" t="s">
        <v>31</v>
      </c>
      <c r="D96" s="3" t="s">
        <v>56</v>
      </c>
      <c r="E96" s="3" t="s">
        <v>52</v>
      </c>
      <c r="F96" s="3">
        <v>3</v>
      </c>
      <c r="G96" s="3">
        <v>115.99</v>
      </c>
      <c r="H96" s="3">
        <f>Table1[[#This Row],[Quantity Sold]]*Table1[[#This Row],[Unit Price]]</f>
        <v>347.96999999999997</v>
      </c>
      <c r="I96" s="3">
        <v>299.99</v>
      </c>
      <c r="J96" s="3">
        <f>Table1[[#This Row],[Total Sale]]-Table1[[#This Row],[Cost Price]]</f>
        <v>47.979999999999961</v>
      </c>
      <c r="K96" s="3" t="s">
        <v>20</v>
      </c>
      <c r="L96" s="3" t="s">
        <v>21</v>
      </c>
      <c r="M96" s="3">
        <f>IF(Table1[[#This Row],[Order Status]]="Cancelled", 0, Table1[[#This Row],[Quantity Sold]])</f>
        <v>3</v>
      </c>
      <c r="N96" s="3" t="s">
        <v>50</v>
      </c>
      <c r="O96" s="3" t="s">
        <v>22</v>
      </c>
    </row>
    <row r="97" spans="1:15">
      <c r="A97" s="2">
        <v>45311</v>
      </c>
      <c r="B97" s="3" t="s">
        <v>46</v>
      </c>
      <c r="C97" s="3" t="s">
        <v>24</v>
      </c>
      <c r="D97" s="3" t="s">
        <v>56</v>
      </c>
      <c r="E97" s="3" t="s">
        <v>54</v>
      </c>
      <c r="F97" s="3">
        <v>6</v>
      </c>
      <c r="G97" s="3">
        <v>229.99</v>
      </c>
      <c r="H97" s="3">
        <f>Table1[[#This Row],[Quantity Sold]]*Table1[[#This Row],[Unit Price]]</f>
        <v>1379.94</v>
      </c>
      <c r="I97" s="3">
        <v>1030.1600000000001</v>
      </c>
      <c r="J97" s="3">
        <f>Table1[[#This Row],[Total Sale]]-Table1[[#This Row],[Cost Price]]</f>
        <v>349.78</v>
      </c>
      <c r="K97" s="3" t="s">
        <v>25</v>
      </c>
      <c r="L97" s="3" t="s">
        <v>17</v>
      </c>
      <c r="M97" s="3">
        <f>IF(Table1[[#This Row],[Order Status]]="Cancelled", 0, Table1[[#This Row],[Quantity Sold]])</f>
        <v>6</v>
      </c>
      <c r="N97" s="3" t="s">
        <v>51</v>
      </c>
      <c r="O97" s="3" t="s">
        <v>27</v>
      </c>
    </row>
    <row r="98" spans="1:15">
      <c r="A98" s="2">
        <v>45552</v>
      </c>
      <c r="B98" s="3" t="s">
        <v>35</v>
      </c>
      <c r="C98" s="3" t="s">
        <v>34</v>
      </c>
      <c r="D98" s="3" t="s">
        <v>57</v>
      </c>
      <c r="E98" s="3" t="s">
        <v>55</v>
      </c>
      <c r="F98" s="3">
        <v>0</v>
      </c>
      <c r="G98" s="3">
        <v>98.99</v>
      </c>
      <c r="H98" s="3">
        <f>Table1[[#This Row],[Quantity Sold]]*Table1[[#This Row],[Unit Price]]</f>
        <v>0</v>
      </c>
      <c r="I98" s="3">
        <v>0</v>
      </c>
      <c r="J98" s="3">
        <f>Table1[[#This Row],[Total Sale]]-Table1[[#This Row],[Cost Price]]</f>
        <v>0</v>
      </c>
      <c r="K98" s="3" t="s">
        <v>16</v>
      </c>
      <c r="L98" s="3" t="s">
        <v>26</v>
      </c>
      <c r="M98" s="3">
        <f>IF(Table1[[#This Row],[Order Status]]="Cancelled", 0, Table1[[#This Row],[Quantity Sold]])</f>
        <v>0</v>
      </c>
      <c r="N98" s="3" t="s">
        <v>49</v>
      </c>
      <c r="O98" s="3" t="s">
        <v>18</v>
      </c>
    </row>
    <row r="99" spans="1:15">
      <c r="A99" s="2">
        <v>45538</v>
      </c>
      <c r="B99" s="3" t="s">
        <v>47</v>
      </c>
      <c r="C99" s="3" t="s">
        <v>39</v>
      </c>
      <c r="D99" s="3" t="s">
        <v>57</v>
      </c>
      <c r="E99" s="3" t="s">
        <v>53</v>
      </c>
      <c r="F99" s="3">
        <v>10</v>
      </c>
      <c r="G99" s="3">
        <v>200.99</v>
      </c>
      <c r="H99" s="3">
        <f>Table1[[#This Row],[Quantity Sold]]*Table1[[#This Row],[Unit Price]]</f>
        <v>2009.9</v>
      </c>
      <c r="I99" s="3">
        <v>1048.3</v>
      </c>
      <c r="J99" s="3">
        <f>Table1[[#This Row],[Total Sale]]-Table1[[#This Row],[Cost Price]]</f>
        <v>961.60000000000014</v>
      </c>
      <c r="K99" s="3" t="s">
        <v>20</v>
      </c>
      <c r="L99" s="3" t="s">
        <v>21</v>
      </c>
      <c r="M99" s="3">
        <f>IF(Table1[[#This Row],[Order Status]]="Cancelled", 0, Table1[[#This Row],[Quantity Sold]])</f>
        <v>10</v>
      </c>
      <c r="N99" s="3" t="s">
        <v>48</v>
      </c>
      <c r="O99" s="3" t="s">
        <v>22</v>
      </c>
    </row>
    <row r="100" spans="1:15">
      <c r="A100" s="2">
        <v>45633</v>
      </c>
      <c r="B100" s="3" t="s">
        <v>29</v>
      </c>
      <c r="C100" s="3" t="s">
        <v>15</v>
      </c>
      <c r="D100" s="3" t="s">
        <v>58</v>
      </c>
      <c r="E100" s="3" t="s">
        <v>54</v>
      </c>
      <c r="F100" s="3">
        <v>1</v>
      </c>
      <c r="G100" s="3">
        <v>310.99</v>
      </c>
      <c r="H100" s="3">
        <f>Table1[[#This Row],[Quantity Sold]]*Table1[[#This Row],[Unit Price]]</f>
        <v>310.99</v>
      </c>
      <c r="I100" s="3">
        <v>145.04</v>
      </c>
      <c r="J100" s="3">
        <f>Table1[[#This Row],[Total Sale]]-Table1[[#This Row],[Cost Price]]</f>
        <v>165.95000000000002</v>
      </c>
      <c r="K100" s="3" t="s">
        <v>25</v>
      </c>
      <c r="L100" s="3" t="s">
        <v>17</v>
      </c>
      <c r="M100" s="3">
        <f>IF(Table1[[#This Row],[Order Status]]="Cancelled", 0, Table1[[#This Row],[Quantity Sold]])</f>
        <v>1</v>
      </c>
      <c r="N100" s="3" t="s">
        <v>50</v>
      </c>
      <c r="O100" s="3" t="s">
        <v>27</v>
      </c>
    </row>
    <row r="101" spans="1:15">
      <c r="A101" s="2">
        <v>45444</v>
      </c>
      <c r="B101" s="3" t="s">
        <v>30</v>
      </c>
      <c r="C101" s="3" t="s">
        <v>31</v>
      </c>
      <c r="D101" s="3" t="s">
        <v>57</v>
      </c>
      <c r="E101" s="3" t="s">
        <v>53</v>
      </c>
      <c r="F101" s="3">
        <v>0</v>
      </c>
      <c r="G101" s="3">
        <v>228.99</v>
      </c>
      <c r="H101" s="3">
        <f>Table1[[#This Row],[Quantity Sold]]*Table1[[#This Row],[Unit Price]]</f>
        <v>0</v>
      </c>
      <c r="I101" s="3">
        <v>0</v>
      </c>
      <c r="J101" s="3">
        <f>Table1[[#This Row],[Total Sale]]-Table1[[#This Row],[Cost Price]]</f>
        <v>0</v>
      </c>
      <c r="K101" s="3" t="s">
        <v>16</v>
      </c>
      <c r="L101" s="3" t="s">
        <v>26</v>
      </c>
      <c r="M101" s="3">
        <f>IF(Table1[[#This Row],[Order Status]]="Cancelled", 0, Table1[[#This Row],[Quantity Sold]])</f>
        <v>0</v>
      </c>
      <c r="N101" s="3" t="s">
        <v>51</v>
      </c>
      <c r="O101" s="3" t="s">
        <v>18</v>
      </c>
    </row>
    <row r="102" spans="1:15">
      <c r="A102" s="2">
        <v>45532</v>
      </c>
      <c r="B102" s="3" t="s">
        <v>33</v>
      </c>
      <c r="C102" s="3" t="s">
        <v>34</v>
      </c>
      <c r="D102" s="3" t="s">
        <v>60</v>
      </c>
      <c r="E102" s="3" t="s">
        <v>55</v>
      </c>
      <c r="F102" s="3">
        <v>2</v>
      </c>
      <c r="G102" s="3">
        <v>495.99</v>
      </c>
      <c r="H102" s="3">
        <f>Table1[[#This Row],[Quantity Sold]]*Table1[[#This Row],[Unit Price]]</f>
        <v>991.98</v>
      </c>
      <c r="I102" s="3">
        <v>550.05999999999995</v>
      </c>
      <c r="J102" s="3">
        <f>Table1[[#This Row],[Total Sale]]-Table1[[#This Row],[Cost Price]]</f>
        <v>441.92000000000007</v>
      </c>
      <c r="K102" s="3" t="s">
        <v>20</v>
      </c>
      <c r="L102" s="3" t="s">
        <v>17</v>
      </c>
      <c r="M102" s="3">
        <f>IF(Table1[[#This Row],[Order Status]]="Cancelled", 0, Table1[[#This Row],[Quantity Sold]])</f>
        <v>2</v>
      </c>
      <c r="N102" s="3" t="s">
        <v>49</v>
      </c>
      <c r="O102" s="3" t="s">
        <v>22</v>
      </c>
    </row>
    <row r="103" spans="1:15">
      <c r="A103" s="2">
        <v>45409</v>
      </c>
      <c r="B103" s="3" t="s">
        <v>46</v>
      </c>
      <c r="C103" s="3" t="s">
        <v>24</v>
      </c>
      <c r="D103" s="3" t="s">
        <v>57</v>
      </c>
      <c r="E103" s="3" t="s">
        <v>54</v>
      </c>
      <c r="F103" s="3">
        <v>7</v>
      </c>
      <c r="G103" s="3">
        <v>75.989999999999995</v>
      </c>
      <c r="H103" s="3">
        <f>Table1[[#This Row],[Quantity Sold]]*Table1[[#This Row],[Unit Price]]</f>
        <v>531.92999999999995</v>
      </c>
      <c r="I103" s="3">
        <v>266.89</v>
      </c>
      <c r="J103" s="3">
        <f>Table1[[#This Row],[Total Sale]]-Table1[[#This Row],[Cost Price]]</f>
        <v>265.03999999999996</v>
      </c>
      <c r="K103" s="3" t="s">
        <v>25</v>
      </c>
      <c r="L103" s="3" t="s">
        <v>21</v>
      </c>
      <c r="M103" s="3">
        <f>IF(Table1[[#This Row],[Order Status]]="Cancelled", 0, Table1[[#This Row],[Quantity Sold]])</f>
        <v>7</v>
      </c>
      <c r="N103" s="3" t="s">
        <v>48</v>
      </c>
      <c r="O103" s="3" t="s">
        <v>27</v>
      </c>
    </row>
    <row r="104" spans="1:15">
      <c r="A104" s="2">
        <v>45364</v>
      </c>
      <c r="B104" s="3" t="s">
        <v>23</v>
      </c>
      <c r="C104" s="3" t="s">
        <v>24</v>
      </c>
      <c r="D104" s="3" t="s">
        <v>58</v>
      </c>
      <c r="E104" s="3" t="s">
        <v>52</v>
      </c>
      <c r="F104" s="3">
        <v>6</v>
      </c>
      <c r="G104" s="3">
        <v>156.99</v>
      </c>
      <c r="H104" s="3">
        <f>Table1[[#This Row],[Quantity Sold]]*Table1[[#This Row],[Unit Price]]</f>
        <v>941.94</v>
      </c>
      <c r="I104" s="3">
        <v>472.18</v>
      </c>
      <c r="J104" s="3">
        <f>Table1[[#This Row],[Total Sale]]-Table1[[#This Row],[Cost Price]]</f>
        <v>469.76000000000005</v>
      </c>
      <c r="K104" s="3" t="s">
        <v>16</v>
      </c>
      <c r="L104" s="3" t="s">
        <v>17</v>
      </c>
      <c r="M104" s="3">
        <f>IF(Table1[[#This Row],[Order Status]]="Cancelled", 0, Table1[[#This Row],[Quantity Sold]])</f>
        <v>6</v>
      </c>
      <c r="N104" s="3" t="s">
        <v>50</v>
      </c>
      <c r="O104" s="3" t="s">
        <v>18</v>
      </c>
    </row>
    <row r="105" spans="1:15">
      <c r="A105" s="2">
        <v>45536</v>
      </c>
      <c r="B105" s="3" t="s">
        <v>30</v>
      </c>
      <c r="C105" s="3" t="s">
        <v>31</v>
      </c>
      <c r="D105" s="3" t="s">
        <v>56</v>
      </c>
      <c r="E105" s="3" t="s">
        <v>54</v>
      </c>
      <c r="F105" s="3">
        <v>0</v>
      </c>
      <c r="G105" s="3">
        <v>273.99</v>
      </c>
      <c r="H105" s="3">
        <f>Table1[[#This Row],[Quantity Sold]]*Table1[[#This Row],[Unit Price]]</f>
        <v>0</v>
      </c>
      <c r="I105" s="3">
        <v>0</v>
      </c>
      <c r="J105" s="3">
        <f>Table1[[#This Row],[Total Sale]]-Table1[[#This Row],[Cost Price]]</f>
        <v>0</v>
      </c>
      <c r="K105" s="3" t="s">
        <v>20</v>
      </c>
      <c r="L105" s="3" t="s">
        <v>26</v>
      </c>
      <c r="M105" s="3">
        <f>IF(Table1[[#This Row],[Order Status]]="Cancelled", 0, Table1[[#This Row],[Quantity Sold]])</f>
        <v>0</v>
      </c>
      <c r="N105" s="3" t="s">
        <v>51</v>
      </c>
      <c r="O105" s="3" t="s">
        <v>22</v>
      </c>
    </row>
    <row r="106" spans="1:15">
      <c r="A106" s="2">
        <v>45395</v>
      </c>
      <c r="B106" s="3" t="s">
        <v>14</v>
      </c>
      <c r="C106" s="3" t="s">
        <v>15</v>
      </c>
      <c r="D106" s="3" t="s">
        <v>57</v>
      </c>
      <c r="E106" s="3" t="s">
        <v>53</v>
      </c>
      <c r="F106" s="3">
        <v>9</v>
      </c>
      <c r="G106" s="3">
        <v>393.99</v>
      </c>
      <c r="H106" s="3">
        <f>Table1[[#This Row],[Quantity Sold]]*Table1[[#This Row],[Unit Price]]</f>
        <v>3545.91</v>
      </c>
      <c r="I106" s="3">
        <v>2504.38</v>
      </c>
      <c r="J106" s="3">
        <f>Table1[[#This Row],[Total Sale]]-Table1[[#This Row],[Cost Price]]</f>
        <v>1041.5299999999997</v>
      </c>
      <c r="K106" s="3" t="s">
        <v>25</v>
      </c>
      <c r="L106" s="3" t="s">
        <v>17</v>
      </c>
      <c r="M106" s="3">
        <f>IF(Table1[[#This Row],[Order Status]]="Cancelled", 0, Table1[[#This Row],[Quantity Sold]])</f>
        <v>9</v>
      </c>
      <c r="N106" s="3" t="s">
        <v>49</v>
      </c>
      <c r="O106" s="3" t="s">
        <v>27</v>
      </c>
    </row>
    <row r="107" spans="1:15">
      <c r="A107" s="2">
        <v>45489</v>
      </c>
      <c r="B107" s="3" t="s">
        <v>36</v>
      </c>
      <c r="C107" s="3" t="s">
        <v>34</v>
      </c>
      <c r="D107" s="3" t="s">
        <v>60</v>
      </c>
      <c r="E107" s="3" t="s">
        <v>55</v>
      </c>
      <c r="F107" s="3">
        <v>5</v>
      </c>
      <c r="G107" s="3">
        <v>439.99</v>
      </c>
      <c r="H107" s="3">
        <f>Table1[[#This Row],[Quantity Sold]]*Table1[[#This Row],[Unit Price]]</f>
        <v>2199.9499999999998</v>
      </c>
      <c r="I107" s="3">
        <v>1135.75</v>
      </c>
      <c r="J107" s="3">
        <f>Table1[[#This Row],[Total Sale]]-Table1[[#This Row],[Cost Price]]</f>
        <v>1064.1999999999998</v>
      </c>
      <c r="K107" s="3" t="s">
        <v>16</v>
      </c>
      <c r="L107" s="3" t="s">
        <v>21</v>
      </c>
      <c r="M107" s="3">
        <f>IF(Table1[[#This Row],[Order Status]]="Cancelled", 0, Table1[[#This Row],[Quantity Sold]])</f>
        <v>5</v>
      </c>
      <c r="N107" s="3" t="s">
        <v>48</v>
      </c>
      <c r="O107" s="3" t="s">
        <v>18</v>
      </c>
    </row>
    <row r="108" spans="1:15">
      <c r="A108" s="2">
        <v>45314</v>
      </c>
      <c r="B108" s="3" t="s">
        <v>36</v>
      </c>
      <c r="C108" s="3" t="s">
        <v>34</v>
      </c>
      <c r="D108" s="3" t="s">
        <v>60</v>
      </c>
      <c r="E108" s="3" t="s">
        <v>55</v>
      </c>
      <c r="F108" s="3">
        <v>5</v>
      </c>
      <c r="G108" s="3">
        <v>417.99</v>
      </c>
      <c r="H108" s="3">
        <f>Table1[[#This Row],[Quantity Sold]]*Table1[[#This Row],[Unit Price]]</f>
        <v>2089.9499999999998</v>
      </c>
      <c r="I108" s="3">
        <v>1119.7</v>
      </c>
      <c r="J108" s="3">
        <f>Table1[[#This Row],[Total Sale]]-Table1[[#This Row],[Cost Price]]</f>
        <v>970.24999999999977</v>
      </c>
      <c r="K108" s="3" t="s">
        <v>20</v>
      </c>
      <c r="L108" s="3" t="s">
        <v>17</v>
      </c>
      <c r="M108" s="3">
        <f>IF(Table1[[#This Row],[Order Status]]="Cancelled", 0, Table1[[#This Row],[Quantity Sold]])</f>
        <v>5</v>
      </c>
      <c r="N108" s="3" t="s">
        <v>50</v>
      </c>
      <c r="O108" s="3" t="s">
        <v>22</v>
      </c>
    </row>
    <row r="109" spans="1:15">
      <c r="A109" s="2">
        <v>45318</v>
      </c>
      <c r="B109" s="3" t="s">
        <v>36</v>
      </c>
      <c r="C109" s="3" t="s">
        <v>34</v>
      </c>
      <c r="D109" s="3" t="s">
        <v>56</v>
      </c>
      <c r="E109" s="3" t="s">
        <v>53</v>
      </c>
      <c r="F109" s="3">
        <v>0</v>
      </c>
      <c r="G109" s="3">
        <v>178.99</v>
      </c>
      <c r="H109" s="3">
        <f>Table1[[#This Row],[Quantity Sold]]*Table1[[#This Row],[Unit Price]]</f>
        <v>0</v>
      </c>
      <c r="I109" s="3">
        <v>0</v>
      </c>
      <c r="J109" s="3">
        <f>Table1[[#This Row],[Total Sale]]-Table1[[#This Row],[Cost Price]]</f>
        <v>0</v>
      </c>
      <c r="K109" s="3" t="s">
        <v>25</v>
      </c>
      <c r="L109" s="3" t="s">
        <v>26</v>
      </c>
      <c r="M109" s="3">
        <f>IF(Table1[[#This Row],[Order Status]]="Cancelled", 0, Table1[[#This Row],[Quantity Sold]])</f>
        <v>0</v>
      </c>
      <c r="N109" s="3" t="s">
        <v>51</v>
      </c>
      <c r="O109" s="3" t="s">
        <v>27</v>
      </c>
    </row>
    <row r="110" spans="1:15">
      <c r="A110" s="2">
        <v>45466</v>
      </c>
      <c r="B110" s="3" t="s">
        <v>43</v>
      </c>
      <c r="C110" s="3" t="s">
        <v>39</v>
      </c>
      <c r="D110" s="3" t="s">
        <v>56</v>
      </c>
      <c r="E110" s="3" t="s">
        <v>52</v>
      </c>
      <c r="F110" s="3">
        <v>7</v>
      </c>
      <c r="G110" s="3">
        <v>161.99</v>
      </c>
      <c r="H110" s="3">
        <f>Table1[[#This Row],[Quantity Sold]]*Table1[[#This Row],[Unit Price]]</f>
        <v>1133.93</v>
      </c>
      <c r="I110" s="3">
        <v>887.42</v>
      </c>
      <c r="J110" s="3">
        <f>Table1[[#This Row],[Total Sale]]-Table1[[#This Row],[Cost Price]]</f>
        <v>246.5100000000001</v>
      </c>
      <c r="K110" s="3" t="s">
        <v>16</v>
      </c>
      <c r="L110" s="3" t="s">
        <v>17</v>
      </c>
      <c r="M110" s="3">
        <f>IF(Table1[[#This Row],[Order Status]]="Cancelled", 0, Table1[[#This Row],[Quantity Sold]])</f>
        <v>7</v>
      </c>
      <c r="N110" s="3" t="s">
        <v>49</v>
      </c>
      <c r="O110" s="3" t="s">
        <v>18</v>
      </c>
    </row>
    <row r="111" spans="1:15">
      <c r="A111" s="2">
        <v>45627</v>
      </c>
      <c r="B111" s="3" t="s">
        <v>35</v>
      </c>
      <c r="C111" s="3" t="s">
        <v>34</v>
      </c>
      <c r="D111" s="3" t="s">
        <v>58</v>
      </c>
      <c r="E111" s="3" t="s">
        <v>54</v>
      </c>
      <c r="F111" s="3">
        <v>4</v>
      </c>
      <c r="G111" s="3">
        <v>23.99</v>
      </c>
      <c r="H111" s="3">
        <f>Table1[[#This Row],[Quantity Sold]]*Table1[[#This Row],[Unit Price]]</f>
        <v>95.96</v>
      </c>
      <c r="I111" s="3">
        <v>34.480000000000004</v>
      </c>
      <c r="J111" s="3">
        <f>Table1[[#This Row],[Total Sale]]-Table1[[#This Row],[Cost Price]]</f>
        <v>61.47999999999999</v>
      </c>
      <c r="K111" s="3" t="s">
        <v>20</v>
      </c>
      <c r="L111" s="3" t="s">
        <v>21</v>
      </c>
      <c r="M111" s="3">
        <f>IF(Table1[[#This Row],[Order Status]]="Cancelled", 0, Table1[[#This Row],[Quantity Sold]])</f>
        <v>4</v>
      </c>
      <c r="N111" s="3" t="s">
        <v>48</v>
      </c>
      <c r="O111" s="3" t="s">
        <v>22</v>
      </c>
    </row>
    <row r="112" spans="1:15">
      <c r="A112" s="2">
        <v>45373</v>
      </c>
      <c r="B112" s="3" t="s">
        <v>30</v>
      </c>
      <c r="C112" s="3" t="s">
        <v>31</v>
      </c>
      <c r="D112" s="3" t="s">
        <v>59</v>
      </c>
      <c r="E112" s="3" t="s">
        <v>53</v>
      </c>
      <c r="F112" s="3">
        <v>0</v>
      </c>
      <c r="G112" s="3">
        <v>340.99</v>
      </c>
      <c r="H112" s="3">
        <f>Table1[[#This Row],[Quantity Sold]]*Table1[[#This Row],[Unit Price]]</f>
        <v>0</v>
      </c>
      <c r="I112" s="3">
        <v>0</v>
      </c>
      <c r="J112" s="3">
        <f>Table1[[#This Row],[Total Sale]]-Table1[[#This Row],[Cost Price]]</f>
        <v>0</v>
      </c>
      <c r="K112" s="3" t="s">
        <v>25</v>
      </c>
      <c r="L112" s="3" t="s">
        <v>26</v>
      </c>
      <c r="M112" s="3">
        <f>IF(Table1[[#This Row],[Order Status]]="Cancelled", 0, Table1[[#This Row],[Quantity Sold]])</f>
        <v>0</v>
      </c>
      <c r="N112" s="3" t="s">
        <v>50</v>
      </c>
      <c r="O112" s="3" t="s">
        <v>27</v>
      </c>
    </row>
    <row r="113" spans="1:15">
      <c r="A113" s="2">
        <v>45389</v>
      </c>
      <c r="B113" s="3" t="s">
        <v>40</v>
      </c>
      <c r="C113" s="3" t="s">
        <v>31</v>
      </c>
      <c r="D113" s="3" t="s">
        <v>59</v>
      </c>
      <c r="E113" s="3" t="s">
        <v>52</v>
      </c>
      <c r="F113" s="3">
        <v>2</v>
      </c>
      <c r="G113" s="3">
        <v>362.99</v>
      </c>
      <c r="H113" s="3">
        <f>Table1[[#This Row],[Quantity Sold]]*Table1[[#This Row],[Unit Price]]</f>
        <v>725.98</v>
      </c>
      <c r="I113" s="3">
        <v>675.62</v>
      </c>
      <c r="J113" s="3">
        <f>Table1[[#This Row],[Total Sale]]-Table1[[#This Row],[Cost Price]]</f>
        <v>50.360000000000014</v>
      </c>
      <c r="K113" s="3" t="s">
        <v>16</v>
      </c>
      <c r="L113" s="3" t="s">
        <v>17</v>
      </c>
      <c r="M113" s="3">
        <f>IF(Table1[[#This Row],[Order Status]]="Cancelled", 0, Table1[[#This Row],[Quantity Sold]])</f>
        <v>2</v>
      </c>
      <c r="N113" s="3" t="s">
        <v>51</v>
      </c>
      <c r="O113" s="3" t="s">
        <v>18</v>
      </c>
    </row>
    <row r="114" spans="1:15">
      <c r="A114" s="2">
        <v>45380</v>
      </c>
      <c r="B114" s="3" t="s">
        <v>42</v>
      </c>
      <c r="C114" s="3" t="s">
        <v>34</v>
      </c>
      <c r="D114" s="3" t="s">
        <v>56</v>
      </c>
      <c r="E114" s="3" t="s">
        <v>55</v>
      </c>
      <c r="F114" s="3">
        <v>8</v>
      </c>
      <c r="G114" s="3">
        <v>418.99</v>
      </c>
      <c r="H114" s="3">
        <f>Table1[[#This Row],[Quantity Sold]]*Table1[[#This Row],[Unit Price]]</f>
        <v>3351.92</v>
      </c>
      <c r="I114" s="3">
        <v>3309.68</v>
      </c>
      <c r="J114" s="3">
        <f>Table1[[#This Row],[Total Sale]]-Table1[[#This Row],[Cost Price]]</f>
        <v>42.240000000000236</v>
      </c>
      <c r="K114" s="3" t="s">
        <v>20</v>
      </c>
      <c r="L114" s="3" t="s">
        <v>21</v>
      </c>
      <c r="M114" s="3">
        <f>IF(Table1[[#This Row],[Order Status]]="Cancelled", 0, Table1[[#This Row],[Quantity Sold]])</f>
        <v>8</v>
      </c>
      <c r="N114" s="3" t="s">
        <v>49</v>
      </c>
      <c r="O114" s="3" t="s">
        <v>22</v>
      </c>
    </row>
    <row r="115" spans="1:15">
      <c r="A115" s="2">
        <v>45304</v>
      </c>
      <c r="B115" s="3" t="s">
        <v>23</v>
      </c>
      <c r="C115" s="3" t="s">
        <v>24</v>
      </c>
      <c r="D115" s="3" t="s">
        <v>59</v>
      </c>
      <c r="E115" s="3" t="s">
        <v>54</v>
      </c>
      <c r="F115" s="3">
        <v>6</v>
      </c>
      <c r="G115" s="3">
        <v>111.99</v>
      </c>
      <c r="H115" s="3">
        <f>Table1[[#This Row],[Quantity Sold]]*Table1[[#This Row],[Unit Price]]</f>
        <v>671.93999999999994</v>
      </c>
      <c r="I115" s="3">
        <v>406.78</v>
      </c>
      <c r="J115" s="3">
        <f>Table1[[#This Row],[Total Sale]]-Table1[[#This Row],[Cost Price]]</f>
        <v>265.15999999999997</v>
      </c>
      <c r="K115" s="3" t="s">
        <v>25</v>
      </c>
      <c r="L115" s="3" t="s">
        <v>17</v>
      </c>
      <c r="M115" s="3">
        <f>IF(Table1[[#This Row],[Order Status]]="Cancelled", 0, Table1[[#This Row],[Quantity Sold]])</f>
        <v>6</v>
      </c>
      <c r="N115" s="3" t="s">
        <v>48</v>
      </c>
      <c r="O115" s="3" t="s">
        <v>27</v>
      </c>
    </row>
    <row r="116" spans="1:15">
      <c r="A116" s="2">
        <v>45636</v>
      </c>
      <c r="B116" s="3" t="s">
        <v>42</v>
      </c>
      <c r="C116" s="3" t="s">
        <v>34</v>
      </c>
      <c r="D116" s="3" t="s">
        <v>56</v>
      </c>
      <c r="E116" s="3" t="s">
        <v>55</v>
      </c>
      <c r="F116" s="3">
        <v>9</v>
      </c>
      <c r="G116" s="3">
        <v>484.99</v>
      </c>
      <c r="H116" s="3">
        <f>Table1[[#This Row],[Quantity Sold]]*Table1[[#This Row],[Unit Price]]</f>
        <v>4364.91</v>
      </c>
      <c r="I116" s="3">
        <v>3296.98</v>
      </c>
      <c r="J116" s="3">
        <f>Table1[[#This Row],[Total Sale]]-Table1[[#This Row],[Cost Price]]</f>
        <v>1067.9299999999998</v>
      </c>
      <c r="K116" s="3" t="s">
        <v>16</v>
      </c>
      <c r="L116" s="3" t="s">
        <v>17</v>
      </c>
      <c r="M116" s="3">
        <f>IF(Table1[[#This Row],[Order Status]]="Cancelled", 0, Table1[[#This Row],[Quantity Sold]])</f>
        <v>9</v>
      </c>
      <c r="N116" s="3" t="s">
        <v>50</v>
      </c>
      <c r="O116" s="3" t="s">
        <v>18</v>
      </c>
    </row>
    <row r="117" spans="1:15">
      <c r="A117" s="2">
        <v>45605</v>
      </c>
      <c r="B117" s="3" t="s">
        <v>32</v>
      </c>
      <c r="C117" s="3" t="s">
        <v>24</v>
      </c>
      <c r="D117" s="3" t="s">
        <v>56</v>
      </c>
      <c r="E117" s="3" t="s">
        <v>53</v>
      </c>
      <c r="F117" s="3">
        <v>1</v>
      </c>
      <c r="G117" s="3">
        <v>67.989999999999995</v>
      </c>
      <c r="H117" s="3">
        <f>Table1[[#This Row],[Quantity Sold]]*Table1[[#This Row],[Unit Price]]</f>
        <v>67.989999999999995</v>
      </c>
      <c r="I117" s="3">
        <v>23.53</v>
      </c>
      <c r="J117" s="3">
        <f>Table1[[#This Row],[Total Sale]]-Table1[[#This Row],[Cost Price]]</f>
        <v>44.459999999999994</v>
      </c>
      <c r="K117" s="3" t="s">
        <v>20</v>
      </c>
      <c r="L117" s="3" t="s">
        <v>21</v>
      </c>
      <c r="M117" s="3">
        <f>IF(Table1[[#This Row],[Order Status]]="Cancelled", 0, Table1[[#This Row],[Quantity Sold]])</f>
        <v>1</v>
      </c>
      <c r="N117" s="3" t="s">
        <v>51</v>
      </c>
      <c r="O117" s="3" t="s">
        <v>22</v>
      </c>
    </row>
    <row r="118" spans="1:15">
      <c r="A118" s="2">
        <v>45380</v>
      </c>
      <c r="B118" s="3" t="s">
        <v>41</v>
      </c>
      <c r="C118" s="3" t="s">
        <v>31</v>
      </c>
      <c r="D118" s="3" t="s">
        <v>56</v>
      </c>
      <c r="E118" s="3" t="s">
        <v>53</v>
      </c>
      <c r="F118" s="3">
        <v>2</v>
      </c>
      <c r="G118" s="3">
        <v>368.99</v>
      </c>
      <c r="H118" s="3">
        <f>Table1[[#This Row],[Quantity Sold]]*Table1[[#This Row],[Unit Price]]</f>
        <v>737.98</v>
      </c>
      <c r="I118" s="3">
        <v>499.06</v>
      </c>
      <c r="J118" s="3">
        <f>Table1[[#This Row],[Total Sale]]-Table1[[#This Row],[Cost Price]]</f>
        <v>238.92000000000002</v>
      </c>
      <c r="K118" s="3" t="s">
        <v>25</v>
      </c>
      <c r="L118" s="3" t="s">
        <v>17</v>
      </c>
      <c r="M118" s="3">
        <f>IF(Table1[[#This Row],[Order Status]]="Cancelled", 0, Table1[[#This Row],[Quantity Sold]])</f>
        <v>2</v>
      </c>
      <c r="N118" s="3" t="s">
        <v>49</v>
      </c>
      <c r="O118" s="3" t="s">
        <v>27</v>
      </c>
    </row>
    <row r="119" spans="1:15">
      <c r="A119" s="2">
        <v>45372</v>
      </c>
      <c r="B119" s="3" t="s">
        <v>29</v>
      </c>
      <c r="C119" s="3" t="s">
        <v>15</v>
      </c>
      <c r="D119" s="3" t="s">
        <v>60</v>
      </c>
      <c r="E119" s="3" t="s">
        <v>53</v>
      </c>
      <c r="F119" s="3">
        <v>0</v>
      </c>
      <c r="G119" s="3">
        <v>372.99</v>
      </c>
      <c r="H119" s="3">
        <f>Table1[[#This Row],[Quantity Sold]]*Table1[[#This Row],[Unit Price]]</f>
        <v>0</v>
      </c>
      <c r="I119" s="3">
        <v>0</v>
      </c>
      <c r="J119" s="3">
        <f>Table1[[#This Row],[Total Sale]]-Table1[[#This Row],[Cost Price]]</f>
        <v>0</v>
      </c>
      <c r="K119" s="3" t="s">
        <v>16</v>
      </c>
      <c r="L119" s="3" t="s">
        <v>26</v>
      </c>
      <c r="M119" s="3">
        <f>IF(Table1[[#This Row],[Order Status]]="Cancelled", 0, Table1[[#This Row],[Quantity Sold]])</f>
        <v>0</v>
      </c>
      <c r="N119" s="3" t="s">
        <v>48</v>
      </c>
      <c r="O119" s="3" t="s">
        <v>18</v>
      </c>
    </row>
    <row r="120" spans="1:15">
      <c r="A120" s="2">
        <v>45329</v>
      </c>
      <c r="B120" s="3" t="s">
        <v>14</v>
      </c>
      <c r="C120" s="3" t="s">
        <v>15</v>
      </c>
      <c r="D120" s="3" t="s">
        <v>56</v>
      </c>
      <c r="E120" s="3" t="s">
        <v>54</v>
      </c>
      <c r="F120" s="3">
        <v>10</v>
      </c>
      <c r="G120" s="3">
        <v>51.99</v>
      </c>
      <c r="H120" s="3">
        <f>Table1[[#This Row],[Quantity Sold]]*Table1[[#This Row],[Unit Price]]</f>
        <v>519.9</v>
      </c>
      <c r="I120" s="3">
        <v>254.1</v>
      </c>
      <c r="J120" s="3">
        <f>Table1[[#This Row],[Total Sale]]-Table1[[#This Row],[Cost Price]]</f>
        <v>265.79999999999995</v>
      </c>
      <c r="K120" s="3" t="s">
        <v>20</v>
      </c>
      <c r="L120" s="3" t="s">
        <v>21</v>
      </c>
      <c r="M120" s="3">
        <f>IF(Table1[[#This Row],[Order Status]]="Cancelled", 0, Table1[[#This Row],[Quantity Sold]])</f>
        <v>10</v>
      </c>
      <c r="N120" s="3" t="s">
        <v>50</v>
      </c>
      <c r="O120" s="3" t="s">
        <v>22</v>
      </c>
    </row>
    <row r="121" spans="1:15">
      <c r="A121" s="2">
        <v>45449</v>
      </c>
      <c r="B121" s="3" t="s">
        <v>43</v>
      </c>
      <c r="C121" s="3" t="s">
        <v>39</v>
      </c>
      <c r="D121" s="3" t="s">
        <v>57</v>
      </c>
      <c r="E121" s="3" t="s">
        <v>53</v>
      </c>
      <c r="F121" s="3">
        <v>8</v>
      </c>
      <c r="G121" s="3">
        <v>434.99</v>
      </c>
      <c r="H121" s="3">
        <f>Table1[[#This Row],[Quantity Sold]]*Table1[[#This Row],[Unit Price]]</f>
        <v>3479.92</v>
      </c>
      <c r="I121" s="3">
        <v>2425.88</v>
      </c>
      <c r="J121" s="3">
        <f>Table1[[#This Row],[Total Sale]]-Table1[[#This Row],[Cost Price]]</f>
        <v>1054.04</v>
      </c>
      <c r="K121" s="3" t="s">
        <v>25</v>
      </c>
      <c r="L121" s="3" t="s">
        <v>17</v>
      </c>
      <c r="M121" s="3">
        <f>IF(Table1[[#This Row],[Order Status]]="Cancelled", 0, Table1[[#This Row],[Quantity Sold]])</f>
        <v>8</v>
      </c>
      <c r="N121" s="3" t="s">
        <v>51</v>
      </c>
      <c r="O121" s="3" t="s">
        <v>27</v>
      </c>
    </row>
    <row r="122" spans="1:15">
      <c r="A122" s="2">
        <v>45423</v>
      </c>
      <c r="B122" s="3" t="s">
        <v>44</v>
      </c>
      <c r="C122" s="3" t="s">
        <v>24</v>
      </c>
      <c r="D122" s="3" t="s">
        <v>58</v>
      </c>
      <c r="E122" s="3" t="s">
        <v>55</v>
      </c>
      <c r="F122" s="3">
        <v>3</v>
      </c>
      <c r="G122" s="3">
        <v>400.99</v>
      </c>
      <c r="H122" s="3">
        <f>Table1[[#This Row],[Quantity Sold]]*Table1[[#This Row],[Unit Price]]</f>
        <v>1202.97</v>
      </c>
      <c r="I122" s="3">
        <v>762.88</v>
      </c>
      <c r="J122" s="3">
        <f>Table1[[#This Row],[Total Sale]]-Table1[[#This Row],[Cost Price]]</f>
        <v>440.09000000000003</v>
      </c>
      <c r="K122" s="3" t="s">
        <v>16</v>
      </c>
      <c r="L122" s="3" t="s">
        <v>21</v>
      </c>
      <c r="M122" s="3">
        <f>IF(Table1[[#This Row],[Order Status]]="Cancelled", 0, Table1[[#This Row],[Quantity Sold]])</f>
        <v>3</v>
      </c>
      <c r="N122" s="3" t="s">
        <v>49</v>
      </c>
      <c r="O122" s="3" t="s">
        <v>18</v>
      </c>
    </row>
    <row r="123" spans="1:15">
      <c r="A123" s="2">
        <v>45389</v>
      </c>
      <c r="B123" s="3" t="s">
        <v>43</v>
      </c>
      <c r="C123" s="3" t="s">
        <v>39</v>
      </c>
      <c r="D123" s="3" t="s">
        <v>60</v>
      </c>
      <c r="E123" s="3" t="s">
        <v>53</v>
      </c>
      <c r="F123" s="3">
        <v>1</v>
      </c>
      <c r="G123" s="3">
        <v>55.99</v>
      </c>
      <c r="H123" s="3">
        <f>Table1[[#This Row],[Quantity Sold]]*Table1[[#This Row],[Unit Price]]</f>
        <v>55.99</v>
      </c>
      <c r="I123" s="3">
        <v>35.979999999999997</v>
      </c>
      <c r="J123" s="3">
        <f>Table1[[#This Row],[Total Sale]]-Table1[[#This Row],[Cost Price]]</f>
        <v>20.010000000000005</v>
      </c>
      <c r="K123" s="3" t="s">
        <v>20</v>
      </c>
      <c r="L123" s="3" t="s">
        <v>17</v>
      </c>
      <c r="M123" s="3">
        <f>IF(Table1[[#This Row],[Order Status]]="Cancelled", 0, Table1[[#This Row],[Quantity Sold]])</f>
        <v>1</v>
      </c>
      <c r="N123" s="3" t="s">
        <v>48</v>
      </c>
      <c r="O123" s="3" t="s">
        <v>22</v>
      </c>
    </row>
    <row r="124" spans="1:15">
      <c r="A124" s="2">
        <v>45595</v>
      </c>
      <c r="B124" s="3" t="s">
        <v>40</v>
      </c>
      <c r="C124" s="3" t="s">
        <v>31</v>
      </c>
      <c r="D124" s="3" t="s">
        <v>59</v>
      </c>
      <c r="E124" s="3" t="s">
        <v>55</v>
      </c>
      <c r="F124" s="3">
        <v>5</v>
      </c>
      <c r="G124" s="3">
        <v>187.99</v>
      </c>
      <c r="H124" s="3">
        <f>Table1[[#This Row],[Quantity Sold]]*Table1[[#This Row],[Unit Price]]</f>
        <v>939.95</v>
      </c>
      <c r="I124" s="3">
        <v>570.65</v>
      </c>
      <c r="J124" s="3">
        <f>Table1[[#This Row],[Total Sale]]-Table1[[#This Row],[Cost Price]]</f>
        <v>369.30000000000007</v>
      </c>
      <c r="K124" s="3" t="s">
        <v>25</v>
      </c>
      <c r="L124" s="3" t="s">
        <v>17</v>
      </c>
      <c r="M124" s="3">
        <f>IF(Table1[[#This Row],[Order Status]]="Cancelled", 0, Table1[[#This Row],[Quantity Sold]])</f>
        <v>5</v>
      </c>
      <c r="N124" s="3" t="s">
        <v>50</v>
      </c>
      <c r="O124" s="3" t="s">
        <v>27</v>
      </c>
    </row>
    <row r="125" spans="1:15">
      <c r="A125" s="2">
        <v>45346</v>
      </c>
      <c r="B125" s="3" t="s">
        <v>41</v>
      </c>
      <c r="C125" s="3" t="s">
        <v>31</v>
      </c>
      <c r="D125" s="3" t="s">
        <v>57</v>
      </c>
      <c r="E125" s="3" t="s">
        <v>53</v>
      </c>
      <c r="F125" s="3">
        <v>9</v>
      </c>
      <c r="G125" s="3">
        <v>202.99</v>
      </c>
      <c r="H125" s="3">
        <f>Table1[[#This Row],[Quantity Sold]]*Table1[[#This Row],[Unit Price]]</f>
        <v>1826.91</v>
      </c>
      <c r="I125" s="3">
        <v>1075.48</v>
      </c>
      <c r="J125" s="3">
        <f>Table1[[#This Row],[Total Sale]]-Table1[[#This Row],[Cost Price]]</f>
        <v>751.43000000000006</v>
      </c>
      <c r="K125" s="3" t="s">
        <v>16</v>
      </c>
      <c r="L125" s="3" t="s">
        <v>21</v>
      </c>
      <c r="M125" s="3">
        <f>IF(Table1[[#This Row],[Order Status]]="Cancelled", 0, Table1[[#This Row],[Quantity Sold]])</f>
        <v>9</v>
      </c>
      <c r="N125" s="3" t="s">
        <v>51</v>
      </c>
      <c r="O125" s="3" t="s">
        <v>18</v>
      </c>
    </row>
    <row r="126" spans="1:15">
      <c r="A126" s="2">
        <v>45600</v>
      </c>
      <c r="B126" s="3" t="s">
        <v>41</v>
      </c>
      <c r="C126" s="3" t="s">
        <v>31</v>
      </c>
      <c r="D126" s="3" t="s">
        <v>59</v>
      </c>
      <c r="E126" s="3" t="s">
        <v>55</v>
      </c>
      <c r="F126" s="3">
        <v>0</v>
      </c>
      <c r="G126" s="3">
        <v>276.99</v>
      </c>
      <c r="H126" s="3">
        <f>Table1[[#This Row],[Quantity Sold]]*Table1[[#This Row],[Unit Price]]</f>
        <v>0</v>
      </c>
      <c r="I126" s="3">
        <v>0</v>
      </c>
      <c r="J126" s="3">
        <f>Table1[[#This Row],[Total Sale]]-Table1[[#This Row],[Cost Price]]</f>
        <v>0</v>
      </c>
      <c r="K126" s="3" t="s">
        <v>20</v>
      </c>
      <c r="L126" s="3" t="s">
        <v>26</v>
      </c>
      <c r="M126" s="3">
        <f>IF(Table1[[#This Row],[Order Status]]="Cancelled", 0, Table1[[#This Row],[Quantity Sold]])</f>
        <v>0</v>
      </c>
      <c r="N126" s="3" t="s">
        <v>49</v>
      </c>
      <c r="O126" s="3" t="s">
        <v>22</v>
      </c>
    </row>
    <row r="127" spans="1:15">
      <c r="A127" s="2">
        <v>45305</v>
      </c>
      <c r="B127" s="3" t="s">
        <v>35</v>
      </c>
      <c r="C127" s="3" t="s">
        <v>34</v>
      </c>
      <c r="D127" s="3" t="s">
        <v>60</v>
      </c>
      <c r="E127" s="3" t="s">
        <v>53</v>
      </c>
      <c r="F127" s="3">
        <v>10</v>
      </c>
      <c r="G127" s="3">
        <v>281.99</v>
      </c>
      <c r="H127" s="3">
        <f>Table1[[#This Row],[Quantity Sold]]*Table1[[#This Row],[Unit Price]]</f>
        <v>2819.9</v>
      </c>
      <c r="I127" s="3">
        <v>1754.3</v>
      </c>
      <c r="J127" s="3">
        <f>Table1[[#This Row],[Total Sale]]-Table1[[#This Row],[Cost Price]]</f>
        <v>1065.6000000000001</v>
      </c>
      <c r="K127" s="3" t="s">
        <v>25</v>
      </c>
      <c r="L127" s="3" t="s">
        <v>17</v>
      </c>
      <c r="M127" s="3">
        <f>IF(Table1[[#This Row],[Order Status]]="Cancelled", 0, Table1[[#This Row],[Quantity Sold]])</f>
        <v>10</v>
      </c>
      <c r="N127" s="3" t="s">
        <v>48</v>
      </c>
      <c r="O127" s="3" t="s">
        <v>27</v>
      </c>
    </row>
    <row r="128" spans="1:15">
      <c r="A128" s="2">
        <v>45514</v>
      </c>
      <c r="B128" s="3" t="s">
        <v>43</v>
      </c>
      <c r="C128" s="3" t="s">
        <v>39</v>
      </c>
      <c r="D128" s="3" t="s">
        <v>57</v>
      </c>
      <c r="E128" s="3" t="s">
        <v>55</v>
      </c>
      <c r="F128" s="3">
        <v>7</v>
      </c>
      <c r="G128" s="3">
        <v>483.99</v>
      </c>
      <c r="H128" s="3">
        <f>Table1[[#This Row],[Quantity Sold]]*Table1[[#This Row],[Unit Price]]</f>
        <v>3387.9300000000003</v>
      </c>
      <c r="I128" s="3">
        <v>2315.64</v>
      </c>
      <c r="J128" s="3">
        <f>Table1[[#This Row],[Total Sale]]-Table1[[#This Row],[Cost Price]]</f>
        <v>1072.2900000000004</v>
      </c>
      <c r="K128" s="3" t="s">
        <v>16</v>
      </c>
      <c r="L128" s="3" t="s">
        <v>21</v>
      </c>
      <c r="M128" s="3">
        <f>IF(Table1[[#This Row],[Order Status]]="Cancelled", 0, Table1[[#This Row],[Quantity Sold]])</f>
        <v>7</v>
      </c>
      <c r="N128" s="3" t="s">
        <v>50</v>
      </c>
      <c r="O128" s="3" t="s">
        <v>18</v>
      </c>
    </row>
    <row r="129" spans="1:15">
      <c r="A129" s="2">
        <v>45367</v>
      </c>
      <c r="B129" s="3" t="s">
        <v>42</v>
      </c>
      <c r="C129" s="3" t="s">
        <v>34</v>
      </c>
      <c r="D129" s="3" t="s">
        <v>57</v>
      </c>
      <c r="E129" s="3" t="s">
        <v>52</v>
      </c>
      <c r="F129" s="3">
        <v>10</v>
      </c>
      <c r="G129" s="3">
        <v>84.99</v>
      </c>
      <c r="H129" s="3">
        <f>Table1[[#This Row],[Quantity Sold]]*Table1[[#This Row],[Unit Price]]</f>
        <v>849.9</v>
      </c>
      <c r="I129" s="3">
        <v>497.8</v>
      </c>
      <c r="J129" s="3">
        <f>Table1[[#This Row],[Total Sale]]-Table1[[#This Row],[Cost Price]]</f>
        <v>352.09999999999997</v>
      </c>
      <c r="K129" s="3" t="s">
        <v>20</v>
      </c>
      <c r="L129" s="3" t="s">
        <v>17</v>
      </c>
      <c r="M129" s="3">
        <f>IF(Table1[[#This Row],[Order Status]]="Cancelled", 0, Table1[[#This Row],[Quantity Sold]])</f>
        <v>10</v>
      </c>
      <c r="N129" s="3" t="s">
        <v>51</v>
      </c>
      <c r="O129" s="3" t="s">
        <v>22</v>
      </c>
    </row>
    <row r="130" spans="1:15">
      <c r="A130" s="2">
        <v>45462</v>
      </c>
      <c r="B130" s="3" t="s">
        <v>30</v>
      </c>
      <c r="C130" s="3" t="s">
        <v>31</v>
      </c>
      <c r="D130" s="3" t="s">
        <v>59</v>
      </c>
      <c r="E130" s="3" t="s">
        <v>54</v>
      </c>
      <c r="F130" s="3">
        <v>3</v>
      </c>
      <c r="G130" s="3">
        <v>306.99</v>
      </c>
      <c r="H130" s="3">
        <f>Table1[[#This Row],[Quantity Sold]]*Table1[[#This Row],[Unit Price]]</f>
        <v>920.97</v>
      </c>
      <c r="I130" s="3">
        <v>680.1</v>
      </c>
      <c r="J130" s="3">
        <f>Table1[[#This Row],[Total Sale]]-Table1[[#This Row],[Cost Price]]</f>
        <v>240.87</v>
      </c>
      <c r="K130" s="3" t="s">
        <v>25</v>
      </c>
      <c r="L130" s="3" t="s">
        <v>17</v>
      </c>
      <c r="M130" s="3">
        <f>IF(Table1[[#This Row],[Order Status]]="Cancelled", 0, Table1[[#This Row],[Quantity Sold]])</f>
        <v>3</v>
      </c>
      <c r="N130" s="3" t="s">
        <v>49</v>
      </c>
      <c r="O130" s="3" t="s">
        <v>27</v>
      </c>
    </row>
    <row r="131" spans="1:15">
      <c r="A131" s="2">
        <v>45452</v>
      </c>
      <c r="B131" s="3" t="s">
        <v>30</v>
      </c>
      <c r="C131" s="3" t="s">
        <v>31</v>
      </c>
      <c r="D131" s="3" t="s">
        <v>57</v>
      </c>
      <c r="E131" s="3" t="s">
        <v>55</v>
      </c>
      <c r="F131" s="3">
        <v>0</v>
      </c>
      <c r="G131" s="3">
        <v>68.989999999999995</v>
      </c>
      <c r="H131" s="3">
        <f>Table1[[#This Row],[Quantity Sold]]*Table1[[#This Row],[Unit Price]]</f>
        <v>0</v>
      </c>
      <c r="I131" s="3">
        <v>0</v>
      </c>
      <c r="J131" s="3">
        <f>Table1[[#This Row],[Total Sale]]-Table1[[#This Row],[Cost Price]]</f>
        <v>0</v>
      </c>
      <c r="K131" s="3" t="s">
        <v>16</v>
      </c>
      <c r="L131" s="3" t="s">
        <v>26</v>
      </c>
      <c r="M131" s="3">
        <f>IF(Table1[[#This Row],[Order Status]]="Cancelled", 0, Table1[[#This Row],[Quantity Sold]])</f>
        <v>0</v>
      </c>
      <c r="N131" s="3" t="s">
        <v>48</v>
      </c>
      <c r="O131" s="3" t="s">
        <v>18</v>
      </c>
    </row>
    <row r="132" spans="1:15">
      <c r="A132" s="2">
        <v>45431</v>
      </c>
      <c r="B132" s="3" t="s">
        <v>37</v>
      </c>
      <c r="C132" s="3" t="s">
        <v>31</v>
      </c>
      <c r="D132" s="3" t="s">
        <v>59</v>
      </c>
      <c r="E132" s="3" t="s">
        <v>54</v>
      </c>
      <c r="F132" s="3">
        <v>7</v>
      </c>
      <c r="G132" s="3">
        <v>483.99</v>
      </c>
      <c r="H132" s="3">
        <f>Table1[[#This Row],[Quantity Sold]]*Table1[[#This Row],[Unit Price]]</f>
        <v>3387.9300000000003</v>
      </c>
      <c r="I132" s="3">
        <v>2316.1999999999998</v>
      </c>
      <c r="J132" s="3">
        <f>Table1[[#This Row],[Total Sale]]-Table1[[#This Row],[Cost Price]]</f>
        <v>1071.7300000000005</v>
      </c>
      <c r="K132" s="3" t="s">
        <v>20</v>
      </c>
      <c r="L132" s="3" t="s">
        <v>17</v>
      </c>
      <c r="M132" s="3">
        <f>IF(Table1[[#This Row],[Order Status]]="Cancelled", 0, Table1[[#This Row],[Quantity Sold]])</f>
        <v>7</v>
      </c>
      <c r="N132" s="3" t="s">
        <v>50</v>
      </c>
      <c r="O132" s="3" t="s">
        <v>22</v>
      </c>
    </row>
    <row r="133" spans="1:15">
      <c r="A133" s="2">
        <v>45412</v>
      </c>
      <c r="B133" s="3" t="s">
        <v>43</v>
      </c>
      <c r="C133" s="3" t="s">
        <v>39</v>
      </c>
      <c r="D133" s="3" t="s">
        <v>57</v>
      </c>
      <c r="E133" s="3" t="s">
        <v>53</v>
      </c>
      <c r="F133" s="3">
        <v>2</v>
      </c>
      <c r="G133" s="3">
        <v>439.99</v>
      </c>
      <c r="H133" s="3">
        <f>Table1[[#This Row],[Quantity Sold]]*Table1[[#This Row],[Unit Price]]</f>
        <v>879.98</v>
      </c>
      <c r="I133" s="3">
        <v>630.24</v>
      </c>
      <c r="J133" s="3">
        <f>Table1[[#This Row],[Total Sale]]-Table1[[#This Row],[Cost Price]]</f>
        <v>249.74</v>
      </c>
      <c r="K133" s="3" t="s">
        <v>25</v>
      </c>
      <c r="L133" s="3" t="s">
        <v>21</v>
      </c>
      <c r="M133" s="3">
        <f>IF(Table1[[#This Row],[Order Status]]="Cancelled", 0, Table1[[#This Row],[Quantity Sold]])</f>
        <v>2</v>
      </c>
      <c r="N133" s="3" t="s">
        <v>51</v>
      </c>
      <c r="O133" s="3" t="s">
        <v>27</v>
      </c>
    </row>
    <row r="134" spans="1:15">
      <c r="A134" s="2">
        <v>45399</v>
      </c>
      <c r="B134" s="3" t="s">
        <v>42</v>
      </c>
      <c r="C134" s="3" t="s">
        <v>34</v>
      </c>
      <c r="D134" s="3" t="s">
        <v>60</v>
      </c>
      <c r="E134" s="3" t="s">
        <v>54</v>
      </c>
      <c r="F134" s="3">
        <v>9</v>
      </c>
      <c r="G134" s="3">
        <v>153.99</v>
      </c>
      <c r="H134" s="3">
        <f>Table1[[#This Row],[Quantity Sold]]*Table1[[#This Row],[Unit Price]]</f>
        <v>1385.91</v>
      </c>
      <c r="I134" s="3">
        <v>1008.62</v>
      </c>
      <c r="J134" s="3">
        <f>Table1[[#This Row],[Total Sale]]-Table1[[#This Row],[Cost Price]]</f>
        <v>377.29000000000008</v>
      </c>
      <c r="K134" s="3" t="s">
        <v>16</v>
      </c>
      <c r="L134" s="3" t="s">
        <v>17</v>
      </c>
      <c r="M134" s="3">
        <f>IF(Table1[[#This Row],[Order Status]]="Cancelled", 0, Table1[[#This Row],[Quantity Sold]])</f>
        <v>9</v>
      </c>
      <c r="N134" s="3" t="s">
        <v>49</v>
      </c>
      <c r="O134" s="3" t="s">
        <v>18</v>
      </c>
    </row>
    <row r="135" spans="1:15">
      <c r="A135" s="2">
        <v>45462</v>
      </c>
      <c r="B135" s="3" t="s">
        <v>35</v>
      </c>
      <c r="C135" s="3" t="s">
        <v>34</v>
      </c>
      <c r="D135" s="3" t="s">
        <v>57</v>
      </c>
      <c r="E135" s="3" t="s">
        <v>52</v>
      </c>
      <c r="F135" s="3">
        <v>5</v>
      </c>
      <c r="G135" s="3">
        <v>51.99</v>
      </c>
      <c r="H135" s="3">
        <f>Table1[[#This Row],[Quantity Sold]]*Table1[[#This Row],[Unit Price]]</f>
        <v>259.95</v>
      </c>
      <c r="I135" s="3">
        <v>117.65</v>
      </c>
      <c r="J135" s="3">
        <f>Table1[[#This Row],[Total Sale]]-Table1[[#This Row],[Cost Price]]</f>
        <v>142.29999999999998</v>
      </c>
      <c r="K135" s="3" t="s">
        <v>20</v>
      </c>
      <c r="L135" s="3" t="s">
        <v>17</v>
      </c>
      <c r="M135" s="3">
        <f>IF(Table1[[#This Row],[Order Status]]="Cancelled", 0, Table1[[#This Row],[Quantity Sold]])</f>
        <v>5</v>
      </c>
      <c r="N135" s="3" t="s">
        <v>48</v>
      </c>
      <c r="O135" s="3" t="s">
        <v>22</v>
      </c>
    </row>
    <row r="136" spans="1:15">
      <c r="A136" s="2">
        <v>45483</v>
      </c>
      <c r="B136" s="3" t="s">
        <v>32</v>
      </c>
      <c r="C136" s="3" t="s">
        <v>24</v>
      </c>
      <c r="D136" s="3" t="s">
        <v>56</v>
      </c>
      <c r="E136" s="3" t="s">
        <v>54</v>
      </c>
      <c r="F136" s="3">
        <v>4</v>
      </c>
      <c r="G136" s="3">
        <v>231.99</v>
      </c>
      <c r="H136" s="3">
        <f>Table1[[#This Row],[Quantity Sold]]*Table1[[#This Row],[Unit Price]]</f>
        <v>927.96</v>
      </c>
      <c r="I136" s="3">
        <v>460.98</v>
      </c>
      <c r="J136" s="3">
        <f>Table1[[#This Row],[Total Sale]]-Table1[[#This Row],[Cost Price]]</f>
        <v>466.98</v>
      </c>
      <c r="K136" s="3" t="s">
        <v>25</v>
      </c>
      <c r="L136" s="3" t="s">
        <v>21</v>
      </c>
      <c r="M136" s="3">
        <f>IF(Table1[[#This Row],[Order Status]]="Cancelled", 0, Table1[[#This Row],[Quantity Sold]])</f>
        <v>4</v>
      </c>
      <c r="N136" s="3" t="s">
        <v>50</v>
      </c>
      <c r="O136" s="3" t="s">
        <v>27</v>
      </c>
    </row>
    <row r="137" spans="1:15">
      <c r="A137" s="2">
        <v>45395</v>
      </c>
      <c r="B137" s="3" t="s">
        <v>36</v>
      </c>
      <c r="C137" s="3" t="s">
        <v>34</v>
      </c>
      <c r="D137" s="3" t="s">
        <v>57</v>
      </c>
      <c r="E137" s="3" t="s">
        <v>55</v>
      </c>
      <c r="F137" s="3">
        <v>0</v>
      </c>
      <c r="G137" s="3">
        <v>303.99</v>
      </c>
      <c r="H137" s="3">
        <f>Table1[[#This Row],[Quantity Sold]]*Table1[[#This Row],[Unit Price]]</f>
        <v>0</v>
      </c>
      <c r="I137" s="3">
        <v>0</v>
      </c>
      <c r="J137" s="3">
        <f>Table1[[#This Row],[Total Sale]]-Table1[[#This Row],[Cost Price]]</f>
        <v>0</v>
      </c>
      <c r="K137" s="3" t="s">
        <v>16</v>
      </c>
      <c r="L137" s="3" t="s">
        <v>26</v>
      </c>
      <c r="M137" s="3">
        <f>IF(Table1[[#This Row],[Order Status]]="Cancelled", 0, Table1[[#This Row],[Quantity Sold]])</f>
        <v>0</v>
      </c>
      <c r="N137" s="3" t="s">
        <v>51</v>
      </c>
      <c r="O137" s="3" t="s">
        <v>18</v>
      </c>
    </row>
    <row r="138" spans="1:15">
      <c r="A138" s="2">
        <v>45313</v>
      </c>
      <c r="B138" s="3" t="s">
        <v>36</v>
      </c>
      <c r="C138" s="3" t="s">
        <v>34</v>
      </c>
      <c r="D138" s="3" t="s">
        <v>60</v>
      </c>
      <c r="E138" s="3" t="s">
        <v>54</v>
      </c>
      <c r="F138" s="3">
        <v>9</v>
      </c>
      <c r="G138" s="3">
        <v>374.99</v>
      </c>
      <c r="H138" s="3">
        <f>Table1[[#This Row],[Quantity Sold]]*Table1[[#This Row],[Unit Price]]</f>
        <v>3374.91</v>
      </c>
      <c r="I138" s="3">
        <v>1528.79</v>
      </c>
      <c r="J138" s="3">
        <f>Table1[[#This Row],[Total Sale]]-Table1[[#This Row],[Cost Price]]</f>
        <v>1846.12</v>
      </c>
      <c r="K138" s="3" t="s">
        <v>20</v>
      </c>
      <c r="L138" s="3" t="s">
        <v>17</v>
      </c>
      <c r="M138" s="3">
        <f>IF(Table1[[#This Row],[Order Status]]="Cancelled", 0, Table1[[#This Row],[Quantity Sold]])</f>
        <v>9</v>
      </c>
      <c r="N138" s="3" t="s">
        <v>49</v>
      </c>
      <c r="O138" s="3" t="s">
        <v>22</v>
      </c>
    </row>
    <row r="139" spans="1:15">
      <c r="A139" s="2">
        <v>45579</v>
      </c>
      <c r="B139" s="3" t="s">
        <v>30</v>
      </c>
      <c r="C139" s="3" t="s">
        <v>31</v>
      </c>
      <c r="D139" s="3" t="s">
        <v>60</v>
      </c>
      <c r="E139" s="3" t="s">
        <v>53</v>
      </c>
      <c r="F139" s="3">
        <v>5</v>
      </c>
      <c r="G139" s="3">
        <v>158.99</v>
      </c>
      <c r="H139" s="3">
        <f>Table1[[#This Row],[Quantity Sold]]*Table1[[#This Row],[Unit Price]]</f>
        <v>794.95</v>
      </c>
      <c r="I139" s="3">
        <v>434.35</v>
      </c>
      <c r="J139" s="3">
        <f>Table1[[#This Row],[Total Sale]]-Table1[[#This Row],[Cost Price]]</f>
        <v>360.6</v>
      </c>
      <c r="K139" s="3" t="s">
        <v>25</v>
      </c>
      <c r="L139" s="3" t="s">
        <v>17</v>
      </c>
      <c r="M139" s="3">
        <f>IF(Table1[[#This Row],[Order Status]]="Cancelled", 0, Table1[[#This Row],[Quantity Sold]])</f>
        <v>5</v>
      </c>
      <c r="N139" s="3" t="s">
        <v>48</v>
      </c>
      <c r="O139" s="3" t="s">
        <v>27</v>
      </c>
    </row>
    <row r="140" spans="1:15">
      <c r="A140" s="2">
        <v>45544</v>
      </c>
      <c r="B140" s="3" t="s">
        <v>46</v>
      </c>
      <c r="C140" s="3" t="s">
        <v>24</v>
      </c>
      <c r="D140" s="3" t="s">
        <v>60</v>
      </c>
      <c r="E140" s="3" t="s">
        <v>54</v>
      </c>
      <c r="F140" s="3">
        <v>3</v>
      </c>
      <c r="G140" s="3">
        <v>174.99</v>
      </c>
      <c r="H140" s="3">
        <f>Table1[[#This Row],[Quantity Sold]]*Table1[[#This Row],[Unit Price]]</f>
        <v>524.97</v>
      </c>
      <c r="I140" s="3">
        <v>357.52</v>
      </c>
      <c r="J140" s="3">
        <f>Table1[[#This Row],[Total Sale]]-Table1[[#This Row],[Cost Price]]</f>
        <v>167.45000000000005</v>
      </c>
      <c r="K140" s="3" t="s">
        <v>16</v>
      </c>
      <c r="L140" s="3" t="s">
        <v>17</v>
      </c>
      <c r="M140" s="3">
        <f>IF(Table1[[#This Row],[Order Status]]="Cancelled", 0, Table1[[#This Row],[Quantity Sold]])</f>
        <v>3</v>
      </c>
      <c r="N140" s="3" t="s">
        <v>50</v>
      </c>
      <c r="O140" s="3" t="s">
        <v>18</v>
      </c>
    </row>
    <row r="141" spans="1:15">
      <c r="A141" s="2">
        <v>45438</v>
      </c>
      <c r="B141" s="3" t="s">
        <v>44</v>
      </c>
      <c r="C141" s="3" t="s">
        <v>24</v>
      </c>
      <c r="D141" s="3" t="s">
        <v>58</v>
      </c>
      <c r="E141" s="3" t="s">
        <v>54</v>
      </c>
      <c r="F141" s="3">
        <v>6</v>
      </c>
      <c r="G141" s="3">
        <v>237.99</v>
      </c>
      <c r="H141" s="3">
        <f>Table1[[#This Row],[Quantity Sold]]*Table1[[#This Row],[Unit Price]]</f>
        <v>1427.94</v>
      </c>
      <c r="I141" s="3">
        <v>678.76</v>
      </c>
      <c r="J141" s="3">
        <f>Table1[[#This Row],[Total Sale]]-Table1[[#This Row],[Cost Price]]</f>
        <v>749.18000000000006</v>
      </c>
      <c r="K141" s="3" t="s">
        <v>20</v>
      </c>
      <c r="L141" s="3" t="s">
        <v>21</v>
      </c>
      <c r="M141" s="3">
        <f>IF(Table1[[#This Row],[Order Status]]="Cancelled", 0, Table1[[#This Row],[Quantity Sold]])</f>
        <v>6</v>
      </c>
      <c r="N141" s="3" t="s">
        <v>51</v>
      </c>
      <c r="O141" s="3" t="s">
        <v>22</v>
      </c>
    </row>
    <row r="142" spans="1:15">
      <c r="A142" s="2">
        <v>45578</v>
      </c>
      <c r="B142" s="3" t="s">
        <v>32</v>
      </c>
      <c r="C142" s="3" t="s">
        <v>24</v>
      </c>
      <c r="D142" s="3" t="s">
        <v>59</v>
      </c>
      <c r="E142" s="3" t="s">
        <v>52</v>
      </c>
      <c r="F142" s="3">
        <v>0</v>
      </c>
      <c r="G142" s="3">
        <v>347.99</v>
      </c>
      <c r="H142" s="3">
        <f>Table1[[#This Row],[Quantity Sold]]*Table1[[#This Row],[Unit Price]]</f>
        <v>0</v>
      </c>
      <c r="I142" s="3">
        <v>0</v>
      </c>
      <c r="J142" s="3">
        <f>Table1[[#This Row],[Total Sale]]-Table1[[#This Row],[Cost Price]]</f>
        <v>0</v>
      </c>
      <c r="K142" s="3" t="s">
        <v>25</v>
      </c>
      <c r="L142" s="3" t="s">
        <v>26</v>
      </c>
      <c r="M142" s="3">
        <f>IF(Table1[[#This Row],[Order Status]]="Cancelled", 0, Table1[[#This Row],[Quantity Sold]])</f>
        <v>0</v>
      </c>
      <c r="N142" s="3" t="s">
        <v>49</v>
      </c>
      <c r="O142" s="3" t="s">
        <v>27</v>
      </c>
    </row>
    <row r="143" spans="1:15">
      <c r="A143" s="2">
        <v>45497</v>
      </c>
      <c r="B143" s="3" t="s">
        <v>40</v>
      </c>
      <c r="C143" s="3" t="s">
        <v>31</v>
      </c>
      <c r="D143" s="3" t="s">
        <v>59</v>
      </c>
      <c r="E143" s="3" t="s">
        <v>54</v>
      </c>
      <c r="F143" s="3">
        <v>9</v>
      </c>
      <c r="G143" s="3">
        <v>227.99</v>
      </c>
      <c r="H143" s="3">
        <f>Table1[[#This Row],[Quantity Sold]]*Table1[[#This Row],[Unit Price]]</f>
        <v>2051.91</v>
      </c>
      <c r="I143" s="3">
        <v>1984.35</v>
      </c>
      <c r="J143" s="3">
        <f>Table1[[#This Row],[Total Sale]]-Table1[[#This Row],[Cost Price]]</f>
        <v>67.559999999999945</v>
      </c>
      <c r="K143" s="3" t="s">
        <v>16</v>
      </c>
      <c r="L143" s="3" t="s">
        <v>17</v>
      </c>
      <c r="M143" s="3">
        <f>IF(Table1[[#This Row],[Order Status]]="Cancelled", 0, Table1[[#This Row],[Quantity Sold]])</f>
        <v>9</v>
      </c>
      <c r="N143" s="3" t="s">
        <v>48</v>
      </c>
      <c r="O143" s="3" t="s">
        <v>18</v>
      </c>
    </row>
    <row r="144" spans="1:15">
      <c r="A144" s="2">
        <v>45561</v>
      </c>
      <c r="B144" s="3" t="s">
        <v>42</v>
      </c>
      <c r="C144" s="3" t="s">
        <v>34</v>
      </c>
      <c r="D144" s="3" t="s">
        <v>58</v>
      </c>
      <c r="E144" s="3" t="s">
        <v>55</v>
      </c>
      <c r="F144" s="3">
        <v>7</v>
      </c>
      <c r="G144" s="3">
        <v>459.99</v>
      </c>
      <c r="H144" s="3">
        <f>Table1[[#This Row],[Quantity Sold]]*Table1[[#This Row],[Unit Price]]</f>
        <v>3219.9300000000003</v>
      </c>
      <c r="I144" s="3">
        <v>2151.2800000000002</v>
      </c>
      <c r="J144" s="3">
        <f>Table1[[#This Row],[Total Sale]]-Table1[[#This Row],[Cost Price]]</f>
        <v>1068.6500000000001</v>
      </c>
      <c r="K144" s="3" t="s">
        <v>20</v>
      </c>
      <c r="L144" s="3" t="s">
        <v>17</v>
      </c>
      <c r="M144" s="3">
        <f>IF(Table1[[#This Row],[Order Status]]="Cancelled", 0, Table1[[#This Row],[Quantity Sold]])</f>
        <v>7</v>
      </c>
      <c r="N144" s="3" t="s">
        <v>50</v>
      </c>
      <c r="O144" s="3" t="s">
        <v>22</v>
      </c>
    </row>
    <row r="145" spans="1:15">
      <c r="A145" s="2">
        <v>45617</v>
      </c>
      <c r="B145" s="3" t="s">
        <v>43</v>
      </c>
      <c r="C145" s="3" t="s">
        <v>39</v>
      </c>
      <c r="D145" s="3" t="s">
        <v>56</v>
      </c>
      <c r="E145" s="3" t="s">
        <v>53</v>
      </c>
      <c r="F145" s="3">
        <v>8</v>
      </c>
      <c r="G145" s="3">
        <v>103.99</v>
      </c>
      <c r="H145" s="3">
        <f>Table1[[#This Row],[Quantity Sold]]*Table1[[#This Row],[Unit Price]]</f>
        <v>831.92</v>
      </c>
      <c r="I145" s="3">
        <v>381.08</v>
      </c>
      <c r="J145" s="3">
        <f>Table1[[#This Row],[Total Sale]]-Table1[[#This Row],[Cost Price]]</f>
        <v>450.84</v>
      </c>
      <c r="K145" s="3" t="s">
        <v>25</v>
      </c>
      <c r="L145" s="3" t="s">
        <v>21</v>
      </c>
      <c r="M145" s="3">
        <f>IF(Table1[[#This Row],[Order Status]]="Cancelled", 0, Table1[[#This Row],[Quantity Sold]])</f>
        <v>8</v>
      </c>
      <c r="N145" s="3" t="s">
        <v>51</v>
      </c>
      <c r="O145" s="3" t="s">
        <v>27</v>
      </c>
    </row>
    <row r="146" spans="1:15">
      <c r="A146" s="2">
        <v>45529</v>
      </c>
      <c r="B146" s="3" t="s">
        <v>29</v>
      </c>
      <c r="C146" s="3" t="s">
        <v>15</v>
      </c>
      <c r="D146" s="3" t="s">
        <v>58</v>
      </c>
      <c r="E146" s="3" t="s">
        <v>55</v>
      </c>
      <c r="F146" s="3">
        <v>4</v>
      </c>
      <c r="G146" s="3">
        <v>162.99</v>
      </c>
      <c r="H146" s="3">
        <f>Table1[[#This Row],[Quantity Sold]]*Table1[[#This Row],[Unit Price]]</f>
        <v>651.96</v>
      </c>
      <c r="I146" s="3">
        <v>409.92</v>
      </c>
      <c r="J146" s="3">
        <f>Table1[[#This Row],[Total Sale]]-Table1[[#This Row],[Cost Price]]</f>
        <v>242.04000000000002</v>
      </c>
      <c r="K146" s="3" t="s">
        <v>16</v>
      </c>
      <c r="L146" s="3" t="s">
        <v>17</v>
      </c>
      <c r="M146" s="3">
        <f>IF(Table1[[#This Row],[Order Status]]="Cancelled", 0, Table1[[#This Row],[Quantity Sold]])</f>
        <v>4</v>
      </c>
      <c r="N146" s="3" t="s">
        <v>49</v>
      </c>
      <c r="O146" s="3" t="s">
        <v>18</v>
      </c>
    </row>
    <row r="147" spans="1:15">
      <c r="A147" s="2">
        <v>45334</v>
      </c>
      <c r="B147" s="3" t="s">
        <v>36</v>
      </c>
      <c r="C147" s="3" t="s">
        <v>34</v>
      </c>
      <c r="D147" s="3" t="s">
        <v>59</v>
      </c>
      <c r="E147" s="3" t="s">
        <v>53</v>
      </c>
      <c r="F147" s="3">
        <v>0</v>
      </c>
      <c r="G147" s="3">
        <v>276.99</v>
      </c>
      <c r="H147" s="3">
        <f>Table1[[#This Row],[Quantity Sold]]*Table1[[#This Row],[Unit Price]]</f>
        <v>0</v>
      </c>
      <c r="I147" s="3">
        <v>0</v>
      </c>
      <c r="J147" s="3">
        <f>Table1[[#This Row],[Total Sale]]-Table1[[#This Row],[Cost Price]]</f>
        <v>0</v>
      </c>
      <c r="K147" s="3" t="s">
        <v>20</v>
      </c>
      <c r="L147" s="3" t="s">
        <v>26</v>
      </c>
      <c r="M147" s="3">
        <f>IF(Table1[[#This Row],[Order Status]]="Cancelled", 0, Table1[[#This Row],[Quantity Sold]])</f>
        <v>0</v>
      </c>
      <c r="N147" s="3" t="s">
        <v>48</v>
      </c>
      <c r="O147" s="3" t="s">
        <v>22</v>
      </c>
    </row>
    <row r="148" spans="1:15">
      <c r="A148" s="2">
        <v>45356</v>
      </c>
      <c r="B148" s="3" t="s">
        <v>47</v>
      </c>
      <c r="C148" s="3" t="s">
        <v>39</v>
      </c>
      <c r="D148" s="3" t="s">
        <v>58</v>
      </c>
      <c r="E148" s="3" t="s">
        <v>52</v>
      </c>
      <c r="F148" s="3">
        <v>1</v>
      </c>
      <c r="G148" s="3">
        <v>154.99</v>
      </c>
      <c r="H148" s="3">
        <f>Table1[[#This Row],[Quantity Sold]]*Table1[[#This Row],[Unit Price]]</f>
        <v>154.99</v>
      </c>
      <c r="I148" s="3">
        <v>89.289999999999992</v>
      </c>
      <c r="J148" s="3">
        <f>Table1[[#This Row],[Total Sale]]-Table1[[#This Row],[Cost Price]]</f>
        <v>65.700000000000017</v>
      </c>
      <c r="K148" s="3" t="s">
        <v>25</v>
      </c>
      <c r="L148" s="3" t="s">
        <v>17</v>
      </c>
      <c r="M148" s="3">
        <f>IF(Table1[[#This Row],[Order Status]]="Cancelled", 0, Table1[[#This Row],[Quantity Sold]])</f>
        <v>1</v>
      </c>
      <c r="N148" s="3" t="s">
        <v>50</v>
      </c>
      <c r="O148" s="3" t="s">
        <v>27</v>
      </c>
    </row>
    <row r="149" spans="1:15">
      <c r="A149" s="2">
        <v>45555</v>
      </c>
      <c r="B149" s="3" t="s">
        <v>14</v>
      </c>
      <c r="C149" s="3" t="s">
        <v>15</v>
      </c>
      <c r="D149" s="3" t="s">
        <v>59</v>
      </c>
      <c r="E149" s="3" t="s">
        <v>54</v>
      </c>
      <c r="F149" s="3">
        <v>6</v>
      </c>
      <c r="G149" s="3">
        <v>482.99</v>
      </c>
      <c r="H149" s="3">
        <f>Table1[[#This Row],[Quantity Sold]]*Table1[[#This Row],[Unit Price]]</f>
        <v>2897.94</v>
      </c>
      <c r="I149" s="3">
        <v>1246.6600000000001</v>
      </c>
      <c r="J149" s="3">
        <f>Table1[[#This Row],[Total Sale]]-Table1[[#This Row],[Cost Price]]</f>
        <v>1651.28</v>
      </c>
      <c r="K149" s="3" t="s">
        <v>16</v>
      </c>
      <c r="L149" s="3" t="s">
        <v>21</v>
      </c>
      <c r="M149" s="3">
        <f>IF(Table1[[#This Row],[Order Status]]="Cancelled", 0, Table1[[#This Row],[Quantity Sold]])</f>
        <v>6</v>
      </c>
      <c r="N149" s="3" t="s">
        <v>51</v>
      </c>
      <c r="O149" s="3" t="s">
        <v>18</v>
      </c>
    </row>
    <row r="150" spans="1:15">
      <c r="A150" s="2">
        <v>45610</v>
      </c>
      <c r="B150" s="3" t="s">
        <v>46</v>
      </c>
      <c r="C150" s="3" t="s">
        <v>24</v>
      </c>
      <c r="D150" s="3" t="s">
        <v>56</v>
      </c>
      <c r="E150" s="3" t="s">
        <v>54</v>
      </c>
      <c r="F150" s="3">
        <v>0</v>
      </c>
      <c r="G150" s="3">
        <v>96.99</v>
      </c>
      <c r="H150" s="3">
        <f>Table1[[#This Row],[Quantity Sold]]*Table1[[#This Row],[Unit Price]]</f>
        <v>0</v>
      </c>
      <c r="I150" s="3">
        <v>0</v>
      </c>
      <c r="J150" s="3">
        <f>Table1[[#This Row],[Total Sale]]-Table1[[#This Row],[Cost Price]]</f>
        <v>0</v>
      </c>
      <c r="K150" s="3" t="s">
        <v>20</v>
      </c>
      <c r="L150" s="3" t="s">
        <v>26</v>
      </c>
      <c r="M150" s="3">
        <f>IF(Table1[[#This Row],[Order Status]]="Cancelled", 0, Table1[[#This Row],[Quantity Sold]])</f>
        <v>0</v>
      </c>
      <c r="N150" s="3" t="s">
        <v>49</v>
      </c>
      <c r="O150" s="3" t="s">
        <v>22</v>
      </c>
    </row>
    <row r="151" spans="1:15">
      <c r="A151" s="2">
        <v>45604</v>
      </c>
      <c r="B151" s="3" t="s">
        <v>47</v>
      </c>
      <c r="C151" s="3" t="s">
        <v>39</v>
      </c>
      <c r="D151" s="3" t="s">
        <v>58</v>
      </c>
      <c r="E151" s="3" t="s">
        <v>54</v>
      </c>
      <c r="F151" s="3">
        <v>6</v>
      </c>
      <c r="G151" s="3">
        <v>465.99</v>
      </c>
      <c r="H151" s="3">
        <f>Table1[[#This Row],[Quantity Sold]]*Table1[[#This Row],[Unit Price]]</f>
        <v>2795.94</v>
      </c>
      <c r="I151" s="3">
        <v>432.04</v>
      </c>
      <c r="J151" s="3">
        <f>Table1[[#This Row],[Total Sale]]-Table1[[#This Row],[Cost Price]]</f>
        <v>2363.9</v>
      </c>
      <c r="K151" s="3" t="s">
        <v>25</v>
      </c>
      <c r="L151" s="3" t="s">
        <v>17</v>
      </c>
      <c r="M151" s="3">
        <f>IF(Table1[[#This Row],[Order Status]]="Cancelled", 0, Table1[[#This Row],[Quantity Sold]])</f>
        <v>6</v>
      </c>
      <c r="N151" s="3" t="s">
        <v>48</v>
      </c>
      <c r="O151" s="3"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FE23B-F11A-45AA-A3C1-2A5E8DEF2D63}">
  <dimension ref="A1:Y31"/>
  <sheetViews>
    <sheetView workbookViewId="0">
      <selection activeCell="G21" sqref="G21"/>
    </sheetView>
  </sheetViews>
  <sheetFormatPr defaultRowHeight="14.4"/>
  <cols>
    <col min="1" max="1" width="25" customWidth="1"/>
    <col min="2" max="2" width="10.5546875" bestFit="1" customWidth="1"/>
    <col min="3" max="3" width="11.5546875" bestFit="1" customWidth="1"/>
    <col min="4" max="4" width="4.109375" customWidth="1"/>
    <col min="5" max="5" width="11.44140625" bestFit="1" customWidth="1"/>
    <col min="6" max="6" width="15.21875" bestFit="1" customWidth="1"/>
    <col min="7" max="7" width="4.6640625" customWidth="1"/>
    <col min="8" max="8" width="10.5546875" bestFit="1" customWidth="1"/>
    <col min="9" max="9" width="15.21875" bestFit="1" customWidth="1"/>
    <col min="10" max="10" width="4.5546875" customWidth="1"/>
    <col min="11" max="11" width="16.21875" bestFit="1" customWidth="1"/>
    <col min="12" max="12" width="15.21875" bestFit="1" customWidth="1"/>
    <col min="13" max="13" width="4.88671875" customWidth="1"/>
    <col min="14" max="14" width="14.77734375" bestFit="1" customWidth="1"/>
    <col min="15" max="15" width="15.21875" bestFit="1" customWidth="1"/>
    <col min="16" max="16" width="4" customWidth="1"/>
    <col min="17" max="17" width="20.88671875" bestFit="1" customWidth="1"/>
    <col min="18" max="18" width="15.21875" bestFit="1" customWidth="1"/>
    <col min="19" max="19" width="4.44140625" customWidth="1"/>
    <col min="20" max="20" width="13.6640625" bestFit="1" customWidth="1"/>
    <col min="21" max="21" width="20.21875" bestFit="1" customWidth="1"/>
    <col min="22" max="22" width="21.6640625" bestFit="1" customWidth="1"/>
    <col min="23" max="23" width="4.21875" customWidth="1"/>
    <col min="25" max="25" width="10" customWidth="1"/>
  </cols>
  <sheetData>
    <row r="1" spans="1:25">
      <c r="A1" s="14">
        <f ca="1" xml:space="preserve"> NOW()</f>
        <v>45777.439726157405</v>
      </c>
    </row>
    <row r="2" spans="1:25" ht="24" customHeight="1">
      <c r="B2" s="12" t="s">
        <v>64</v>
      </c>
      <c r="C2" s="12"/>
      <c r="E2" s="12" t="s">
        <v>65</v>
      </c>
      <c r="F2" s="12"/>
      <c r="H2" s="12" t="s">
        <v>82</v>
      </c>
      <c r="I2" s="12"/>
      <c r="K2" s="12" t="s">
        <v>67</v>
      </c>
      <c r="L2" s="12"/>
      <c r="N2" s="12" t="s">
        <v>68</v>
      </c>
      <c r="O2" s="12"/>
      <c r="Q2" s="12" t="s">
        <v>84</v>
      </c>
      <c r="R2" s="12"/>
      <c r="T2" s="12" t="s">
        <v>11</v>
      </c>
      <c r="U2" s="12"/>
      <c r="V2" s="12"/>
      <c r="X2" s="11" t="s">
        <v>85</v>
      </c>
      <c r="Y2" s="11"/>
    </row>
    <row r="4" spans="1:25">
      <c r="B4" s="5" t="s">
        <v>4</v>
      </c>
      <c r="C4" t="s">
        <v>63</v>
      </c>
      <c r="E4" s="5" t="s">
        <v>2</v>
      </c>
      <c r="F4" t="s">
        <v>66</v>
      </c>
      <c r="H4" s="5" t="s">
        <v>4</v>
      </c>
      <c r="I4" t="s">
        <v>66</v>
      </c>
      <c r="K4" s="5" t="s">
        <v>12</v>
      </c>
      <c r="L4" t="s">
        <v>66</v>
      </c>
      <c r="N4" s="5" t="s">
        <v>83</v>
      </c>
      <c r="O4" t="s">
        <v>66</v>
      </c>
      <c r="Q4" s="5" t="s">
        <v>3</v>
      </c>
      <c r="R4" t="s">
        <v>66</v>
      </c>
      <c r="T4" s="5" t="s">
        <v>11</v>
      </c>
      <c r="U4" t="s">
        <v>81</v>
      </c>
      <c r="V4" t="s">
        <v>86</v>
      </c>
      <c r="X4" s="10">
        <f>SUM(Table1[Actual Qty Sold])</f>
        <v>608</v>
      </c>
    </row>
    <row r="5" spans="1:25">
      <c r="B5" t="s">
        <v>54</v>
      </c>
      <c r="C5" s="6">
        <v>17290.580000000002</v>
      </c>
      <c r="E5" t="s">
        <v>39</v>
      </c>
      <c r="F5" s="6">
        <v>29232.980000000003</v>
      </c>
      <c r="H5" t="s">
        <v>52</v>
      </c>
      <c r="I5" s="6">
        <v>20713.78</v>
      </c>
      <c r="K5" t="s">
        <v>49</v>
      </c>
      <c r="L5" s="6">
        <v>42046.55000000001</v>
      </c>
      <c r="N5" t="s">
        <v>69</v>
      </c>
      <c r="O5" s="6">
        <v>19788.22</v>
      </c>
      <c r="Q5" t="s">
        <v>57</v>
      </c>
      <c r="R5" s="6">
        <v>44315.390000000007</v>
      </c>
      <c r="T5" t="s">
        <v>26</v>
      </c>
      <c r="U5" s="13">
        <v>37</v>
      </c>
      <c r="V5" s="13">
        <v>0</v>
      </c>
    </row>
    <row r="6" spans="1:25">
      <c r="B6" t="s">
        <v>53</v>
      </c>
      <c r="C6" s="6">
        <v>21181.449999999997</v>
      </c>
      <c r="E6" t="s">
        <v>24</v>
      </c>
      <c r="F6" s="6">
        <v>13110.310000000001</v>
      </c>
      <c r="H6" t="s">
        <v>54</v>
      </c>
      <c r="I6" s="6">
        <v>41366.350000000006</v>
      </c>
      <c r="K6" t="s">
        <v>48</v>
      </c>
      <c r="L6" s="6">
        <v>41251.429999999993</v>
      </c>
      <c r="N6" t="s">
        <v>70</v>
      </c>
      <c r="O6" s="6">
        <v>8638.52</v>
      </c>
      <c r="Q6" t="s">
        <v>60</v>
      </c>
      <c r="R6" s="6">
        <v>28837.900000000005</v>
      </c>
      <c r="T6" t="s">
        <v>17</v>
      </c>
      <c r="U6" s="13">
        <v>71</v>
      </c>
      <c r="V6" s="13">
        <v>373</v>
      </c>
    </row>
    <row r="7" spans="1:25">
      <c r="B7" t="s">
        <v>52</v>
      </c>
      <c r="C7" s="6">
        <v>6085.61</v>
      </c>
      <c r="E7" t="s">
        <v>31</v>
      </c>
      <c r="F7" s="6">
        <v>31413.860000000004</v>
      </c>
      <c r="H7" t="s">
        <v>55</v>
      </c>
      <c r="I7" s="6">
        <v>46324.52</v>
      </c>
      <c r="K7" t="s">
        <v>50</v>
      </c>
      <c r="L7" s="6">
        <v>39474.350000000006</v>
      </c>
      <c r="N7" t="s">
        <v>71</v>
      </c>
      <c r="O7" s="6">
        <v>10725.47</v>
      </c>
      <c r="Q7" t="s">
        <v>59</v>
      </c>
      <c r="R7" s="6">
        <v>18127.259999999998</v>
      </c>
      <c r="T7" t="s">
        <v>21</v>
      </c>
      <c r="U7" s="13">
        <v>42</v>
      </c>
      <c r="V7" s="13">
        <v>235</v>
      </c>
    </row>
    <row r="8" spans="1:25">
      <c r="B8" t="s">
        <v>55</v>
      </c>
      <c r="C8" s="6">
        <v>15585.25</v>
      </c>
      <c r="E8" t="s">
        <v>15</v>
      </c>
      <c r="F8" s="6">
        <v>41024.390000000014</v>
      </c>
      <c r="H8" t="s">
        <v>53</v>
      </c>
      <c r="I8" s="6">
        <v>51366.270000000011</v>
      </c>
      <c r="K8" t="s">
        <v>51</v>
      </c>
      <c r="L8" s="6">
        <v>36998.590000000004</v>
      </c>
      <c r="N8" t="s">
        <v>72</v>
      </c>
      <c r="O8" s="6">
        <v>17026.41</v>
      </c>
      <c r="Q8" t="s">
        <v>56</v>
      </c>
      <c r="R8" s="6">
        <v>32687.679999999997</v>
      </c>
      <c r="T8" t="s">
        <v>62</v>
      </c>
      <c r="U8" s="13">
        <v>150</v>
      </c>
      <c r="V8" s="13">
        <v>608</v>
      </c>
    </row>
    <row r="9" spans="1:25">
      <c r="B9" t="s">
        <v>62</v>
      </c>
      <c r="C9" s="6">
        <v>60142.89</v>
      </c>
      <c r="E9" t="s">
        <v>34</v>
      </c>
      <c r="F9" s="6">
        <v>44989.380000000012</v>
      </c>
      <c r="H9" t="s">
        <v>62</v>
      </c>
      <c r="I9" s="6">
        <v>159770.92000000001</v>
      </c>
      <c r="K9" t="s">
        <v>62</v>
      </c>
      <c r="L9" s="6">
        <v>159770.92000000001</v>
      </c>
      <c r="N9" t="s">
        <v>73</v>
      </c>
      <c r="O9" s="6">
        <v>13504.52</v>
      </c>
      <c r="Q9" t="s">
        <v>58</v>
      </c>
      <c r="R9" s="6">
        <v>35802.69</v>
      </c>
    </row>
    <row r="10" spans="1:25">
      <c r="C10" s="6"/>
      <c r="E10" t="s">
        <v>62</v>
      </c>
      <c r="F10" s="6">
        <v>159770.92000000004</v>
      </c>
      <c r="N10" t="s">
        <v>74</v>
      </c>
      <c r="O10" s="6">
        <v>14653.41</v>
      </c>
      <c r="Q10" t="s">
        <v>62</v>
      </c>
      <c r="R10" s="6">
        <v>159770.91999999998</v>
      </c>
      <c r="T10" t="str">
        <f>T5</f>
        <v>Cancelled</v>
      </c>
      <c r="U10">
        <f>IFERROR(VLOOKUP(T10,$T$5:$V$8,2,0)," ")</f>
        <v>37</v>
      </c>
      <c r="V10">
        <f>IFERROR(VLOOKUP(T10,$T$5:$V$8,3,0)," ")</f>
        <v>0</v>
      </c>
    </row>
    <row r="11" spans="1:25">
      <c r="C11" s="6"/>
      <c r="F11" s="6"/>
      <c r="I11" s="6"/>
      <c r="L11" s="6"/>
      <c r="N11" t="s">
        <v>75</v>
      </c>
      <c r="O11" s="6">
        <v>11941.59</v>
      </c>
      <c r="R11" s="6"/>
      <c r="T11" t="str">
        <f t="shared" ref="T11:T13" si="0">T6</f>
        <v>Completed</v>
      </c>
      <c r="U11">
        <f t="shared" ref="U11:U13" si="1">IFERROR(VLOOKUP(T11,$T$5:$V$8,2,0)," ")</f>
        <v>71</v>
      </c>
      <c r="V11">
        <f t="shared" ref="V11:V13" si="2">IFERROR(VLOOKUP(T11,$T$5:$V$8,3,0)," ")</f>
        <v>373</v>
      </c>
    </row>
    <row r="12" spans="1:25">
      <c r="B12" t="str">
        <f>B5</f>
        <v>Leeds</v>
      </c>
      <c r="C12" s="6">
        <f>IFERROR(VLOOKUP(B12,$B$5:$C$9,2,0)," ")</f>
        <v>17290.580000000002</v>
      </c>
      <c r="E12" t="str">
        <f>E5</f>
        <v>Beauty</v>
      </c>
      <c r="F12" s="6">
        <f t="shared" ref="F12:F17" si="3">IFERROR(VLOOKUP(E12,$E$5:$F$10,2,0)," ")</f>
        <v>29232.980000000003</v>
      </c>
      <c r="H12" t="str">
        <f>H5</f>
        <v>Manchester</v>
      </c>
      <c r="I12" s="6">
        <f>IFERROR(VLOOKUP(H12,$H$5:$I$9,2,0)," ")</f>
        <v>20713.78</v>
      </c>
      <c r="K12" t="str">
        <f>K5</f>
        <v>Emily Brown</v>
      </c>
      <c r="L12" s="6">
        <f>IFERROR(VLOOKUP(K12,$K$5:$L$9,2,0)," ")</f>
        <v>42046.55000000001</v>
      </c>
      <c r="N12" t="s">
        <v>76</v>
      </c>
      <c r="O12" s="6">
        <v>13282.46</v>
      </c>
      <c r="Q12" t="str">
        <f t="shared" ref="Q12:Q17" si="4">Q5</f>
        <v>Emma</v>
      </c>
      <c r="R12" s="6">
        <f>IFERROR(VLOOKUP(Q12,$Q$5:$R$10,2,0)," ")</f>
        <v>44315.390000000007</v>
      </c>
      <c r="T12" t="str">
        <f t="shared" si="0"/>
        <v>Pending</v>
      </c>
      <c r="U12">
        <f t="shared" si="1"/>
        <v>42</v>
      </c>
      <c r="V12">
        <f t="shared" si="2"/>
        <v>235</v>
      </c>
    </row>
    <row r="13" spans="1:25">
      <c r="B13" t="str">
        <f>B6</f>
        <v>London</v>
      </c>
      <c r="C13" s="6">
        <f>IFERROR(VLOOKUP(B13,$B$5:$C$9,2,0)," ")</f>
        <v>21181.449999999997</v>
      </c>
      <c r="E13" t="str">
        <f t="shared" ref="E13:E17" si="5">E6</f>
        <v>Clothing</v>
      </c>
      <c r="F13" s="6">
        <f t="shared" si="3"/>
        <v>13110.310000000001</v>
      </c>
      <c r="H13" t="str">
        <f>H6</f>
        <v>Leeds</v>
      </c>
      <c r="I13" s="6">
        <f>IFERROR(VLOOKUP(H13,$H$5:$I$9,2,0)," ")</f>
        <v>41366.350000000006</v>
      </c>
      <c r="K13" t="str">
        <f>K6</f>
        <v>James Green</v>
      </c>
      <c r="L13" s="6">
        <f t="shared" ref="L13:L16" si="6">IFERROR(VLOOKUP(K13,$K$5:$L$9,2,0)," ")</f>
        <v>41251.429999999993</v>
      </c>
      <c r="N13" t="s">
        <v>77</v>
      </c>
      <c r="O13" s="6">
        <v>25249.11</v>
      </c>
      <c r="Q13" t="str">
        <f t="shared" si="4"/>
        <v>Jasmine</v>
      </c>
      <c r="R13" s="6">
        <f t="shared" ref="R13:R17" si="7">IFERROR(VLOOKUP(Q13,$Q$5:$R$10,2,0)," ")</f>
        <v>28837.900000000005</v>
      </c>
      <c r="T13" t="str">
        <f t="shared" si="0"/>
        <v>Grand Total</v>
      </c>
      <c r="U13">
        <f t="shared" si="1"/>
        <v>150</v>
      </c>
      <c r="V13">
        <f t="shared" si="2"/>
        <v>608</v>
      </c>
    </row>
    <row r="14" spans="1:25">
      <c r="B14" t="str">
        <f>B7</f>
        <v>Manchester</v>
      </c>
      <c r="C14" s="6">
        <f>IFERROR(VLOOKUP(B14,$B$5:$C$9,2,0)," ")</f>
        <v>6085.61</v>
      </c>
      <c r="E14" t="str">
        <f t="shared" si="5"/>
        <v>Electronics</v>
      </c>
      <c r="F14" s="6">
        <f t="shared" si="3"/>
        <v>31413.860000000004</v>
      </c>
      <c r="H14" t="str">
        <f>H7</f>
        <v>Oxford</v>
      </c>
      <c r="I14" s="6">
        <f>IFERROR(VLOOKUP(H14,$H$5:$I$9,2,0)," ")</f>
        <v>46324.52</v>
      </c>
      <c r="K14" t="str">
        <f>K7</f>
        <v>Harry Wright</v>
      </c>
      <c r="L14" s="6">
        <f t="shared" si="6"/>
        <v>39474.350000000006</v>
      </c>
      <c r="N14" t="s">
        <v>78</v>
      </c>
      <c r="O14" s="6">
        <v>9710.6200000000008</v>
      </c>
      <c r="Q14" t="str">
        <f t="shared" si="4"/>
        <v>Lucas</v>
      </c>
      <c r="R14" s="6">
        <f t="shared" si="7"/>
        <v>18127.259999999998</v>
      </c>
      <c r="U14" s="6"/>
    </row>
    <row r="15" spans="1:25">
      <c r="B15" t="str">
        <f>B8</f>
        <v>Oxford</v>
      </c>
      <c r="C15" s="6">
        <f>IFERROR(VLOOKUP(B15,$B$5:$C$9,2,0)," ")</f>
        <v>15585.25</v>
      </c>
      <c r="E15" t="str">
        <f t="shared" si="5"/>
        <v>Home Goods</v>
      </c>
      <c r="F15" s="6">
        <f t="shared" si="3"/>
        <v>41024.390000000014</v>
      </c>
      <c r="H15" t="str">
        <f>H8</f>
        <v>London</v>
      </c>
      <c r="I15" s="6">
        <f>IFERROR(VLOOKUP(H15,$H$5:$I$9,2,0)," ")</f>
        <v>51366.270000000011</v>
      </c>
      <c r="K15" t="str">
        <f>K8</f>
        <v>Sophia Hall</v>
      </c>
      <c r="L15" s="6">
        <f t="shared" si="6"/>
        <v>36998.590000000004</v>
      </c>
      <c r="N15" t="s">
        <v>79</v>
      </c>
      <c r="O15" s="6">
        <v>6965.76</v>
      </c>
      <c r="Q15" t="str">
        <f t="shared" si="4"/>
        <v>Amelia</v>
      </c>
      <c r="R15" s="6">
        <f t="shared" si="7"/>
        <v>32687.679999999997</v>
      </c>
      <c r="U15" s="6"/>
    </row>
    <row r="16" spans="1:25">
      <c r="B16" t="str">
        <f>B9</f>
        <v>Grand Total</v>
      </c>
      <c r="C16" s="6">
        <f>IFERROR(VLOOKUP(B16,$B$5:$C$9,2,0)," ")</f>
        <v>60142.89</v>
      </c>
      <c r="E16" t="str">
        <f t="shared" si="5"/>
        <v>Sports</v>
      </c>
      <c r="F16" s="6">
        <f t="shared" si="3"/>
        <v>44989.380000000012</v>
      </c>
      <c r="H16" t="str">
        <f>H9</f>
        <v>Grand Total</v>
      </c>
      <c r="I16" s="6">
        <f>IFERROR(VLOOKUP(H16,$H$5:$I$9,2,0)," ")</f>
        <v>159770.92000000001</v>
      </c>
      <c r="K16" t="str">
        <f>K9</f>
        <v>Grand Total</v>
      </c>
      <c r="L16" s="6">
        <f t="shared" si="6"/>
        <v>159770.92000000001</v>
      </c>
      <c r="N16" t="s">
        <v>80</v>
      </c>
      <c r="O16" s="6">
        <v>8284.83</v>
      </c>
      <c r="Q16" t="str">
        <f t="shared" si="4"/>
        <v>Walker</v>
      </c>
      <c r="R16" s="6">
        <f t="shared" si="7"/>
        <v>35802.69</v>
      </c>
      <c r="U16" s="6"/>
    </row>
    <row r="17" spans="5:21">
      <c r="E17" t="str">
        <f t="shared" si="5"/>
        <v>Grand Total</v>
      </c>
      <c r="F17" s="6">
        <f t="shared" si="3"/>
        <v>159770.92000000004</v>
      </c>
      <c r="I17" s="6" t="str">
        <f>IFERROR(VLOOKUP(H17,$E$5:$F$10,2,0)," ")</f>
        <v xml:space="preserve"> </v>
      </c>
      <c r="N17" t="s">
        <v>62</v>
      </c>
      <c r="O17" s="6">
        <v>159770.92000000001</v>
      </c>
      <c r="Q17" t="str">
        <f t="shared" si="4"/>
        <v>Grand Total</v>
      </c>
      <c r="R17" s="6">
        <f t="shared" si="7"/>
        <v>159770.91999999998</v>
      </c>
      <c r="U17" s="6"/>
    </row>
    <row r="19" spans="5:21">
      <c r="N19" t="str">
        <f>N5</f>
        <v>Jan</v>
      </c>
      <c r="O19" s="6">
        <f>IFERROR(VLOOKUP(N19,$N$5:$O$17,2,0)," ")</f>
        <v>19788.22</v>
      </c>
    </row>
    <row r="20" spans="5:21">
      <c r="N20" t="str">
        <f t="shared" ref="N20:N31" si="8">N6</f>
        <v>Feb</v>
      </c>
      <c r="O20" s="6">
        <f t="shared" ref="O20:O31" si="9">IFERROR(VLOOKUP(N20,$N$5:$O$17,2,0)," ")</f>
        <v>8638.52</v>
      </c>
    </row>
    <row r="21" spans="5:21">
      <c r="N21" t="str">
        <f t="shared" si="8"/>
        <v>Mar</v>
      </c>
      <c r="O21" s="6">
        <f t="shared" si="9"/>
        <v>10725.47</v>
      </c>
    </row>
    <row r="22" spans="5:21">
      <c r="N22" t="str">
        <f t="shared" si="8"/>
        <v>Apr</v>
      </c>
      <c r="O22" s="6">
        <f t="shared" si="9"/>
        <v>17026.41</v>
      </c>
    </row>
    <row r="23" spans="5:21">
      <c r="N23" t="str">
        <f t="shared" si="8"/>
        <v>May</v>
      </c>
      <c r="O23" s="6">
        <f t="shared" si="9"/>
        <v>13504.52</v>
      </c>
    </row>
    <row r="24" spans="5:21">
      <c r="N24" t="str">
        <f t="shared" si="8"/>
        <v>Jun</v>
      </c>
      <c r="O24" s="6">
        <f t="shared" si="9"/>
        <v>14653.41</v>
      </c>
    </row>
    <row r="25" spans="5:21">
      <c r="N25" t="str">
        <f t="shared" si="8"/>
        <v>Jul</v>
      </c>
      <c r="O25" s="6">
        <f t="shared" si="9"/>
        <v>11941.59</v>
      </c>
    </row>
    <row r="26" spans="5:21">
      <c r="N26" t="str">
        <f t="shared" si="8"/>
        <v>Aug</v>
      </c>
      <c r="O26" s="6">
        <f t="shared" si="9"/>
        <v>13282.46</v>
      </c>
    </row>
    <row r="27" spans="5:21">
      <c r="N27" t="str">
        <f t="shared" si="8"/>
        <v>Sep</v>
      </c>
      <c r="O27" s="6">
        <f t="shared" si="9"/>
        <v>25249.11</v>
      </c>
    </row>
    <row r="28" spans="5:21">
      <c r="N28" t="str">
        <f t="shared" si="8"/>
        <v>Oct</v>
      </c>
      <c r="O28" s="6">
        <f t="shared" si="9"/>
        <v>9710.6200000000008</v>
      </c>
    </row>
    <row r="29" spans="5:21">
      <c r="N29" t="str">
        <f t="shared" si="8"/>
        <v>Nov</v>
      </c>
      <c r="O29" s="6">
        <f t="shared" si="9"/>
        <v>6965.76</v>
      </c>
    </row>
    <row r="30" spans="5:21">
      <c r="N30" t="str">
        <f t="shared" si="8"/>
        <v>Dec</v>
      </c>
      <c r="O30" s="6">
        <f t="shared" si="9"/>
        <v>8284.83</v>
      </c>
    </row>
    <row r="31" spans="5:21">
      <c r="N31" t="str">
        <f t="shared" si="8"/>
        <v>Grand Total</v>
      </c>
      <c r="O31" s="6">
        <f t="shared" si="9"/>
        <v>159770.92000000001</v>
      </c>
    </row>
  </sheetData>
  <mergeCells count="8">
    <mergeCell ref="X2:Y2"/>
    <mergeCell ref="Q2:R2"/>
    <mergeCell ref="T2:V2"/>
    <mergeCell ref="B2:C2"/>
    <mergeCell ref="E2:F2"/>
    <mergeCell ref="H2:I2"/>
    <mergeCell ref="K2:L2"/>
    <mergeCell ref="N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 Table</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Emmanuel Otoo</cp:lastModifiedBy>
  <dcterms:created xsi:type="dcterms:W3CDTF">2025-01-09T17:40:39Z</dcterms:created>
  <dcterms:modified xsi:type="dcterms:W3CDTF">2025-04-30T09:33:25Z</dcterms:modified>
</cp:coreProperties>
</file>