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eta de artigos" sheetId="1" r:id="rId4"/>
    <sheet state="visible" name="Planejamento Experimental" sheetId="2" r:id="rId5"/>
    <sheet state="visible" name="Acid Washing" sheetId="3" r:id="rId6"/>
    <sheet state="visible" name="Dados" sheetId="4" r:id="rId7"/>
    <sheet state="visible" name="Experimental Results" sheetId="5" r:id="rId8"/>
    <sheet state="visible" name="Cost" sheetId="6" r:id="rId9"/>
  </sheets>
  <definedNames/>
  <calcPr/>
  <extLst>
    <ext uri="GoogleSheetsCustomDataVersion1">
      <go:sheetsCustomData xmlns:go="http://customooxmlschemas.google.com/" r:id="rId10" roundtripDataSignature="AMtx7mjWF9ta6Z8eytnnWY8CNiBC9AiAg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6">
      <text>
        <t xml:space="preserve">======
ID#AAAAf4LpEBo
Felipe Anchieta    (2022-09-13 17:37:09)
The length and diameter of rods are noted to be within the range of ~350 nm–2 μm and ~35–165 nm.</t>
      </text>
    </comment>
    <comment authorId="0" ref="P95">
      <text>
        <t xml:space="preserve">======
ID#AAAAf4LpEBk
Felipe Anchieta    (2022-09-13 17:37:09)
diameters of 8 to 12
nm and lengths of 50 to 300 nm</t>
      </text>
    </comment>
    <comment authorId="0" ref="P91">
      <text>
        <t xml:space="preserve">======
ID#AAAAf4LpEBg
Felipe Anchieta    (2022-09-13 17:37:09)
diameters (8~10 nm) 
213 but shortened lengths (20~50 nm)</t>
      </text>
    </comment>
    <comment authorId="0" ref="G70">
      <text>
        <t xml:space="preserve">======
ID#AAAAf4LpEBc
Felipe Anchieta    (2022-09-13 17:37:09)
130-240</t>
      </text>
    </comment>
    <comment authorId="0" ref="F69">
      <text>
        <t xml:space="preserve">======
ID#AAAAf4LpEBY
Felipe Anchieta    (2022-09-13 17:37:09)
5-15</t>
      </text>
    </comment>
    <comment authorId="0" ref="F70">
      <text>
        <t xml:space="preserve">======
ID#AAAAf4LpEBU
Felipe Anchieta    (2022-09-13 17:37:09)
5-25</t>
      </text>
    </comment>
    <comment authorId="0" ref="P94">
      <text>
        <t xml:space="preserve">======
ID#AAAAf4LpEBM
Felipe Anchieta    (2022-09-13 17:37:09)
diameters of 8~10 nm and lengths of 50~120 nm</t>
      </text>
    </comment>
    <comment authorId="0" ref="P16">
      <text>
        <t xml:space="preserve">======
ID#AAAAf4LpEBQ
Felipe Anchieta    (2022-09-13 17:37:09)
300–500 nm long nanotubes, with inner diameter and wall-thickness of ~ 3–5 nm and ~ 1–2 nm,</t>
      </text>
    </comment>
    <comment authorId="0" ref="G69">
      <text>
        <t xml:space="preserve">======
ID#AAAAf4LpEBI
Felipe Anchieta    (2022-09-13 17:37:09)
100-160</t>
      </text>
    </comment>
    <comment authorId="0" ref="P80">
      <text>
        <t xml:space="preserve">======
ID#AAAAf4LpEBE
Felipe Anchieta    (2022-09-13 17:37:09)
built up of long
needles with a length of ca. 20 30 μm</t>
      </text>
    </comment>
    <comment authorId="0" ref="F60">
      <text>
        <t xml:space="preserve">======
ID#AAAAf4LpEBA
Felipe Anchieta    (2022-09-13 17:37:09)
Felipe Anchieta
5-15</t>
      </text>
    </comment>
    <comment authorId="0" ref="G60">
      <text>
        <t xml:space="preserve">======
ID#AAAAf4LpEA8
Felipe Anchieta    (2022-09-13 17:37:09)
180-250</t>
      </text>
    </comment>
    <comment authorId="0" ref="G66">
      <text>
        <t xml:space="preserve">======
ID#AAAAf4LpEA4
Felipe Anchieta    (2022-09-13 17:37:09)
100-180</t>
      </text>
    </comment>
    <comment authorId="0" ref="P78">
      <text>
        <t xml:space="preserve">======
ID#AAAAf4LpEA0
Felipe Anchieta    (2022-09-13 17:37:09)
mixtures of nanosheets and short nanotubes with inner
diameters of ca. 7 nm, outer sizes of ca. 14 nm and a length
of 100 240 nm</t>
      </text>
    </comment>
  </commentList>
  <extLst>
    <ext uri="GoogleSheetsCustomDataVersion1">
      <go:sheetsCustomData xmlns:go="http://customooxmlschemas.google.com/" r:id="rId1" roundtripDataSignature="AMtx7mjeMF1SgiWuiFvNKr5bXrqsJnmDww=="/>
    </ext>
  </extLst>
</comments>
</file>

<file path=xl/sharedStrings.xml><?xml version="1.0" encoding="utf-8"?>
<sst xmlns="http://schemas.openxmlformats.org/spreadsheetml/2006/main" count="705" uniqueCount="309">
  <si>
    <t>Proportion TiO2/NaOH</t>
  </si>
  <si>
    <t>mol NaOH</t>
  </si>
  <si>
    <t>Vol NaOH</t>
  </si>
  <si>
    <t>[NaOH]</t>
  </si>
  <si>
    <t>Temperature (C)</t>
  </si>
  <si>
    <t>Time (h)</t>
  </si>
  <si>
    <t>Washed</t>
  </si>
  <si>
    <t>Washed Time</t>
  </si>
  <si>
    <t>Dried Temperature ©</t>
  </si>
  <si>
    <t>Dried Time (h)</t>
  </si>
  <si>
    <t>Calcinate Temperature</t>
  </si>
  <si>
    <t>Calcinate Time</t>
  </si>
  <si>
    <t>Morphology</t>
  </si>
  <si>
    <t>Size (nm)</t>
  </si>
  <si>
    <t>0.1 HCl</t>
  </si>
  <si>
    <t>Belt</t>
  </si>
  <si>
    <t>100-300</t>
  </si>
  <si>
    <t>Water</t>
  </si>
  <si>
    <t>20-320</t>
  </si>
  <si>
    <t>DOI</t>
  </si>
  <si>
    <t>Rod</t>
  </si>
  <si>
    <t>40-300</t>
  </si>
  <si>
    <t>10.1021/jp908508z</t>
  </si>
  <si>
    <t>1 HCl</t>
  </si>
  <si>
    <t>35-165</t>
  </si>
  <si>
    <t>10.1021/jp044282r</t>
  </si>
  <si>
    <t>8-22</t>
  </si>
  <si>
    <t>10.1021/cm800077e</t>
  </si>
  <si>
    <t>0.05 HCl</t>
  </si>
  <si>
    <t>10.1016/j.apcatb.2006.07.017</t>
  </si>
  <si>
    <t>40-120</t>
  </si>
  <si>
    <t>10.1007/s10562-009-0010-3</t>
  </si>
  <si>
    <t>Tube</t>
  </si>
  <si>
    <t>9</t>
  </si>
  <si>
    <t>10.1002/adfm.200400353</t>
  </si>
  <si>
    <t>10.1002/adma.200400795</t>
  </si>
  <si>
    <t>10.1021/cg900381h</t>
  </si>
  <si>
    <t>8-12</t>
  </si>
  <si>
    <t>8-10</t>
  </si>
  <si>
    <t>10.1023/B:JMSC.0000033405.73881.7c</t>
  </si>
  <si>
    <t>300-500</t>
  </si>
  <si>
    <t>10.1002/1521-4095(20020903)14:17&lt;1208::AID-ADMA1208&gt;3.0.CO;2-0</t>
  </si>
  <si>
    <t>7-11</t>
  </si>
  <si>
    <t>0.1 HNO3</t>
  </si>
  <si>
    <t>10.1016/j.molcata.2004.09.051</t>
  </si>
  <si>
    <t>10.1016/j.matlet.2009.01.041</t>
  </si>
  <si>
    <t>5-8</t>
  </si>
  <si>
    <t>10.1016/j.elecom.2005.06.012</t>
  </si>
  <si>
    <t>40-70</t>
  </si>
  <si>
    <t>10.1016/j.cej.2011.01.007</t>
  </si>
  <si>
    <t>10.1103/PhysRevLett.91.256103</t>
  </si>
  <si>
    <t>10.1016/j.jhazmat.2009.01.129</t>
  </si>
  <si>
    <t>8-15</t>
  </si>
  <si>
    <t>10.1016/j.solmat.2008.06.019</t>
  </si>
  <si>
    <t>8-11</t>
  </si>
  <si>
    <t>10.1016/j.pnsc.2013.05.001</t>
  </si>
  <si>
    <t>Wire</t>
  </si>
  <si>
    <t>50-300</t>
  </si>
  <si>
    <t>10.1063/1.1537518</t>
  </si>
  <si>
    <t>20-40</t>
  </si>
  <si>
    <t>10.1016/S0009-2614(02)01499-9</t>
  </si>
  <si>
    <t>10.1016/j.jpowsour.2005.03.057</t>
  </si>
  <si>
    <t>10.1063/1.2796150</t>
  </si>
  <si>
    <t>50-100</t>
  </si>
  <si>
    <t>10.1002/anie.200353571</t>
  </si>
  <si>
    <t>20-100</t>
  </si>
  <si>
    <t>0.05 H2SO4</t>
  </si>
  <si>
    <t>10.1016/j.molstruc.2019.127153</t>
  </si>
  <si>
    <t>10</t>
  </si>
  <si>
    <t>10.1016/j.watres.2008.12.022</t>
  </si>
  <si>
    <t>10.1039/B406378C</t>
  </si>
  <si>
    <t>65-400</t>
  </si>
  <si>
    <t>10.1246/cl.2002.226</t>
  </si>
  <si>
    <t>20-50</t>
  </si>
  <si>
    <t>10.1557/JMR.2004.0128</t>
  </si>
  <si>
    <t>200-400</t>
  </si>
  <si>
    <t>10.1021/ja0607483</t>
  </si>
  <si>
    <t>10.1021/ja0607484</t>
  </si>
  <si>
    <t>10.1002/adfm.200701120</t>
  </si>
  <si>
    <t>50-200</t>
  </si>
  <si>
    <t>10.1088/0957-4484/21/25/255706</t>
  </si>
  <si>
    <t>10-15</t>
  </si>
  <si>
    <t>10.1016/j.jssc.2005.07.022</t>
  </si>
  <si>
    <t>8-14</t>
  </si>
  <si>
    <t>10.1557/JMR.2005.0135</t>
  </si>
  <si>
    <t>7-12</t>
  </si>
  <si>
    <t>10.1021/jp900369y</t>
  </si>
  <si>
    <t>Alcohol</t>
  </si>
  <si>
    <t>8-20</t>
  </si>
  <si>
    <t>10.1016/j.mee.2015.03.041</t>
  </si>
  <si>
    <t>10.1143/JJAP.51.06FG08</t>
  </si>
  <si>
    <t>10.1016/j.jphotochem.2006.01.022</t>
  </si>
  <si>
    <t>10-20</t>
  </si>
  <si>
    <t>10.1002/chem.200204394</t>
  </si>
  <si>
    <t>50-70</t>
  </si>
  <si>
    <t>10.1039/C3NR01246H</t>
  </si>
  <si>
    <t>10.1016/j.matchemphys.2021.124520</t>
  </si>
  <si>
    <t>10.1016/j.apcatb.2020.119177</t>
  </si>
  <si>
    <t>10.1016/j.tsf.2010.08.104</t>
  </si>
  <si>
    <t>10.1021/la702839u</t>
  </si>
  <si>
    <t>30-50</t>
  </si>
  <si>
    <t>10.1039/C1NR10081E</t>
  </si>
  <si>
    <t>50-400</t>
  </si>
  <si>
    <t>10.1021/jp054320m</t>
  </si>
  <si>
    <t>60-300</t>
  </si>
  <si>
    <t>10.1021/cm062413q</t>
  </si>
  <si>
    <t>10.1016/j.colsurfa.2004.04.030</t>
  </si>
  <si>
    <t>Sphere</t>
  </si>
  <si>
    <t>10.1021/ja903781h</t>
  </si>
  <si>
    <t>10.1186/1743-8977-6-35</t>
  </si>
  <si>
    <t>10.1557/PROC-1144-LL07-08</t>
  </si>
  <si>
    <t>10.1016/j.apcata.2004.11.021</t>
  </si>
  <si>
    <t>5-30</t>
  </si>
  <si>
    <t>5-10</t>
  </si>
  <si>
    <t>10.1016/j.matlet.2010.08.082</t>
  </si>
  <si>
    <t>10-70</t>
  </si>
  <si>
    <t>10.1063/1.4980330</t>
  </si>
  <si>
    <t>10.2478/s11532-007-0001-4</t>
  </si>
  <si>
    <t>10.1007/s10853-010-5016-0</t>
  </si>
  <si>
    <t>Flower</t>
  </si>
  <si>
    <t>10.1021/cm061721l</t>
  </si>
  <si>
    <t>10.1016/j.molstruc.2005.04.002</t>
  </si>
  <si>
    <t>Urchin</t>
  </si>
  <si>
    <t>10.1039/C8TA03616K</t>
  </si>
  <si>
    <t>20-90</t>
  </si>
  <si>
    <t>10.1002/zaac.200801322</t>
  </si>
  <si>
    <t>120</t>
  </si>
  <si>
    <t>10.1021/ic0501723</t>
  </si>
  <si>
    <t>10.1021/cg1004984</t>
  </si>
  <si>
    <t>7-10</t>
  </si>
  <si>
    <t>10.1016/j.molcata.2007.11.009</t>
  </si>
  <si>
    <t>10.1016/j.synthmet.2005.07.254</t>
  </si>
  <si>
    <t>0.1 H2SO4</t>
  </si>
  <si>
    <t>10.1016/j.apsusc.2006.03.035</t>
  </si>
  <si>
    <t>10.1021/cm0518527</t>
  </si>
  <si>
    <t>10.1021/cm0521875</t>
  </si>
  <si>
    <t>10.1590/S0103-50532009000100025</t>
  </si>
  <si>
    <t>50-120</t>
  </si>
  <si>
    <t>10.1021/es403079h</t>
  </si>
  <si>
    <t>10.1021/jp104345h</t>
  </si>
  <si>
    <t>10.1021/jp108659a</t>
  </si>
  <si>
    <t>20-30</t>
  </si>
  <si>
    <t>10.1016/j.jtice.2008.12.007</t>
  </si>
  <si>
    <t> 10.1049/mnl.2011.0267 </t>
  </si>
  <si>
    <t>0.01 HCl</t>
  </si>
  <si>
    <t>14-15</t>
  </si>
  <si>
    <t>10.1016/j.solidstatesciences.2010.09.019</t>
  </si>
  <si>
    <t>10-30</t>
  </si>
  <si>
    <t>10.1016/j.cplett.2003.09.069</t>
  </si>
  <si>
    <t>10.1016/j.jcis.2007.08.008</t>
  </si>
  <si>
    <t>10.1039/C4CE00801D</t>
  </si>
  <si>
    <t>10.1016/j.materresbull.2006.11.020</t>
  </si>
  <si>
    <t>10-50</t>
  </si>
  <si>
    <t>10.1016/j.elecom.2005.07.010</t>
  </si>
  <si>
    <t>8</t>
  </si>
  <si>
    <t>10.1021/jp0567321</t>
  </si>
  <si>
    <t>10.1016/j.jphotochem.2008.09.014</t>
  </si>
  <si>
    <t>10.1016/j.jssc.2005.04.025</t>
  </si>
  <si>
    <t>10.1016/j.jeurceramsoc.2005.01.058</t>
  </si>
  <si>
    <t>10.1021/ic9025816</t>
  </si>
  <si>
    <t>10.1039/B802896F</t>
  </si>
  <si>
    <t>10.1149/1.2162327</t>
  </si>
  <si>
    <t>10.1039/B501883H</t>
  </si>
  <si>
    <t>10.1021/jp047113f</t>
  </si>
  <si>
    <t>x</t>
  </si>
  <si>
    <t>Dados</t>
  </si>
  <si>
    <t>Condições</t>
  </si>
  <si>
    <t>Sem Réplicas</t>
  </si>
  <si>
    <t>x1=</t>
  </si>
  <si>
    <t>massa TiO2</t>
  </si>
  <si>
    <t>x11</t>
  </si>
  <si>
    <t>Massa</t>
  </si>
  <si>
    <t>Temperatur</t>
  </si>
  <si>
    <t>Tempo</t>
  </si>
  <si>
    <t>Sequência Experimental</t>
  </si>
  <si>
    <t>x1min</t>
  </si>
  <si>
    <t>g</t>
  </si>
  <si>
    <t>x13</t>
  </si>
  <si>
    <t>x1</t>
  </si>
  <si>
    <t>x2</t>
  </si>
  <si>
    <t>x3</t>
  </si>
  <si>
    <t>x4</t>
  </si>
  <si>
    <t>1</t>
  </si>
  <si>
    <t>x2max</t>
  </si>
  <si>
    <t>2</t>
  </si>
  <si>
    <t>NL1</t>
  </si>
  <si>
    <t>condições experimentais</t>
  </si>
  <si>
    <t>3</t>
  </si>
  <si>
    <t>4</t>
  </si>
  <si>
    <t>x2=</t>
  </si>
  <si>
    <t>concentracao de naoh</t>
  </si>
  <si>
    <t>x21</t>
  </si>
  <si>
    <t>5</t>
  </si>
  <si>
    <t>Teórico</t>
  </si>
  <si>
    <t>Real</t>
  </si>
  <si>
    <t>x2min</t>
  </si>
  <si>
    <t>mol/L</t>
  </si>
  <si>
    <t>x23</t>
  </si>
  <si>
    <t>6</t>
  </si>
  <si>
    <t>7</t>
  </si>
  <si>
    <t>NL2</t>
  </si>
  <si>
    <t>x3=</t>
  </si>
  <si>
    <t>temperatura</t>
  </si>
  <si>
    <t>x31</t>
  </si>
  <si>
    <t>Tempo Experimental</t>
  </si>
  <si>
    <t>x3min</t>
  </si>
  <si>
    <t>C</t>
  </si>
  <si>
    <t>x33</t>
  </si>
  <si>
    <t>horas</t>
  </si>
  <si>
    <t>x3max</t>
  </si>
  <si>
    <t>NL3</t>
  </si>
  <si>
    <t>Dias de experimento</t>
  </si>
  <si>
    <t>dias</t>
  </si>
  <si>
    <t>x4=</t>
  </si>
  <si>
    <t>tempo de reacao</t>
  </si>
  <si>
    <t>x41</t>
  </si>
  <si>
    <t xml:space="preserve">Hipoteses </t>
  </si>
  <si>
    <t>x4min</t>
  </si>
  <si>
    <t>h</t>
  </si>
  <si>
    <t>x43</t>
  </si>
  <si>
    <t>reator de 100 mL</t>
  </si>
  <si>
    <t>x4max</t>
  </si>
  <si>
    <t>80 mL volume reacional</t>
  </si>
  <si>
    <t>NL4</t>
  </si>
  <si>
    <t>Temperatura max 200 C</t>
  </si>
  <si>
    <t>massa TiO2 max = solubilidade em 100 C</t>
  </si>
  <si>
    <t>TiO2 (g)</t>
  </si>
  <si>
    <t>[NaOH] (mol.L-1)</t>
  </si>
  <si>
    <t>Temperatura ( C)</t>
  </si>
  <si>
    <t>Tempo (h)</t>
  </si>
  <si>
    <t>Calculadora da síntese Hidrotérmica</t>
  </si>
  <si>
    <t>Parâmetros entrada</t>
  </si>
  <si>
    <t>Parâmetros saída</t>
  </si>
  <si>
    <t>Massa (g)</t>
  </si>
  <si>
    <t>Volume (mL)</t>
  </si>
  <si>
    <t>TiO2</t>
  </si>
  <si>
    <t>NaOH</t>
  </si>
  <si>
    <t>Na2Ti3O7</t>
  </si>
  <si>
    <t>H2Ti3O7</t>
  </si>
  <si>
    <t>HCl</t>
  </si>
  <si>
    <t>Lavagem Ácida</t>
  </si>
  <si>
    <t>Água</t>
  </si>
  <si>
    <t>Composto</t>
  </si>
  <si>
    <t>Massa Molar (g/mol)</t>
  </si>
  <si>
    <t>Concentração (mol/L)</t>
  </si>
  <si>
    <t>Densidade (g/mL)</t>
  </si>
  <si>
    <t>H2O</t>
  </si>
  <si>
    <t>NaCl</t>
  </si>
  <si>
    <t>Isopropóxido de titânio (IV)</t>
  </si>
  <si>
    <t>Isopropanol</t>
  </si>
  <si>
    <t>Ácido Acético</t>
  </si>
  <si>
    <t>Goal</t>
  </si>
  <si>
    <t>Sample</t>
  </si>
  <si>
    <t>Temperature</t>
  </si>
  <si>
    <t>Time</t>
  </si>
  <si>
    <t>Crystallinity</t>
  </si>
  <si>
    <t>Absorbance</t>
  </si>
  <si>
    <t>Peak (nm)</t>
  </si>
  <si>
    <t>Bandgap (eV)</t>
  </si>
  <si>
    <t>TiO2 Produced (g)</t>
  </si>
  <si>
    <t>Yield (%)</t>
  </si>
  <si>
    <t>Cost (R$)</t>
  </si>
  <si>
    <t>Cost per gram (R$/g)</t>
  </si>
  <si>
    <t>Plan</t>
  </si>
  <si>
    <t>HB1</t>
  </si>
  <si>
    <t>R</t>
  </si>
  <si>
    <t>HB2</t>
  </si>
  <si>
    <t>S</t>
  </si>
  <si>
    <t>HB3</t>
  </si>
  <si>
    <t>HB4</t>
  </si>
  <si>
    <t>W</t>
  </si>
  <si>
    <t>HB5</t>
  </si>
  <si>
    <t>R + S</t>
  </si>
  <si>
    <t>HB6</t>
  </si>
  <si>
    <t>HB7</t>
  </si>
  <si>
    <t>R + B</t>
  </si>
  <si>
    <t>HB8</t>
  </si>
  <si>
    <t>W + S</t>
  </si>
  <si>
    <t>HB9</t>
  </si>
  <si>
    <t>W + B</t>
  </si>
  <si>
    <t>HB10</t>
  </si>
  <si>
    <t>HB11</t>
  </si>
  <si>
    <t>Add Paln</t>
  </si>
  <si>
    <t>HB32</t>
  </si>
  <si>
    <t>HB33</t>
  </si>
  <si>
    <t>X² Plan</t>
  </si>
  <si>
    <t>HB34</t>
  </si>
  <si>
    <t>HB35</t>
  </si>
  <si>
    <t>HB36</t>
  </si>
  <si>
    <t>HB37</t>
  </si>
  <si>
    <t>HB38</t>
  </si>
  <si>
    <t>HB39</t>
  </si>
  <si>
    <t>HB40</t>
  </si>
  <si>
    <t>HB41</t>
  </si>
  <si>
    <t>Range</t>
  </si>
  <si>
    <t>Variable</t>
  </si>
  <si>
    <t>Unit</t>
  </si>
  <si>
    <t>Base Cost</t>
  </si>
  <si>
    <t>Base Price</t>
  </si>
  <si>
    <t>Link</t>
  </si>
  <si>
    <t>R$/kWh</t>
  </si>
  <si>
    <t>R$/kg</t>
  </si>
  <si>
    <t>Bióxido de Titânio PURO (Dióxido) LojaSynth.com</t>
  </si>
  <si>
    <t>.</t>
  </si>
  <si>
    <t>°C</t>
  </si>
  <si>
    <t>Sodium hydroxide reagent grade, = 98 , pellets anhydrous 1310-73-2 (sigmaaldrich.com)</t>
  </si>
  <si>
    <t>R$</t>
  </si>
  <si>
    <t>Enel Brasil</t>
  </si>
  <si>
    <t>kW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</si>
</sst>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00"/>
    <numFmt numFmtId="166" formatCode="0.0"/>
    <numFmt numFmtId="167" formatCode="_-&quot;R$&quot;\ * #,##0.00_-;\-&quot;R$&quot;\ * #,##0.00_-;_-&quot;R$&quot;\ * &quot;-&quot;??_-;_-@"/>
    <numFmt numFmtId="168" formatCode="0.0000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u/>
      <sz val="11.0"/>
      <color theme="10"/>
      <name val="Calibri"/>
    </font>
    <font>
      <u/>
      <sz val="11.0"/>
      <color theme="10"/>
      <name val="Calibri"/>
    </font>
    <font>
      <b/>
      <sz val="11.0"/>
      <color theme="0"/>
      <name val="Calibri"/>
    </font>
    <font>
      <sz val="10.0"/>
      <color rgb="FF000000"/>
      <name val="Arial"/>
    </font>
    <font>
      <b/>
      <sz val="11.0"/>
      <color theme="1"/>
      <name val="Calibri"/>
    </font>
    <font>
      <b/>
      <sz val="10.0"/>
      <color rgb="FF000000"/>
      <name val="Arial"/>
    </font>
    <font>
      <sz val="12.0"/>
      <color theme="1"/>
      <name val="Arial"/>
    </font>
    <font>
      <u/>
      <sz val="11.0"/>
      <color theme="10"/>
      <name val="Calibri"/>
    </font>
    <font>
      <u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AEABAB"/>
        <bgColor rgb="FFAEABAB"/>
      </patternFill>
    </fill>
    <fill>
      <patternFill patternType="solid">
        <fgColor rgb="FFECECEC"/>
        <bgColor rgb="FFECECEC"/>
      </patternFill>
    </fill>
    <fill>
      <patternFill patternType="solid">
        <fgColor rgb="FF595959"/>
        <bgColor rgb="FF595959"/>
      </patternFill>
    </fill>
    <fill>
      <patternFill patternType="solid">
        <fgColor rgb="FF8496B0"/>
        <bgColor rgb="FF8496B0"/>
      </patternFill>
    </fill>
    <fill>
      <patternFill patternType="solid">
        <fgColor rgb="FFB4C6E7"/>
        <bgColor rgb="FFB4C6E7"/>
      </patternFill>
    </fill>
  </fills>
  <borders count="15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/>
      <right/>
      <top/>
    </border>
    <border>
      <left/>
      <righ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11" xfId="0" applyFont="1" applyNumberFormat="1"/>
    <xf borderId="0" fillId="0" fontId="2" numFmtId="0" xfId="0" applyFont="1"/>
    <xf borderId="0" fillId="0" fontId="1" numFmtId="11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1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 horizontal="center"/>
    </xf>
    <xf borderId="3" fillId="0" fontId="3" numFmtId="0" xfId="0" applyBorder="1" applyFont="1"/>
    <xf borderId="0" fillId="0" fontId="4" numFmtId="0" xfId="0" applyFont="1"/>
    <xf borderId="1" fillId="4" fontId="5" numFmtId="0" xfId="0" applyAlignment="1" applyBorder="1" applyFill="1" applyFont="1">
      <alignment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2" fillId="5" fontId="6" numFmtId="0" xfId="0" applyAlignment="1" applyBorder="1" applyFill="1" applyFont="1">
      <alignment horizontal="center" vertical="center"/>
    </xf>
    <xf borderId="4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5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1" xfId="0" applyAlignment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5" fillId="5" fontId="6" numFmtId="0" xfId="0" applyAlignment="1" applyBorder="1" applyFont="1">
      <alignment horizontal="center" vertical="center"/>
    </xf>
    <xf borderId="6" fillId="0" fontId="3" numFmtId="0" xfId="0" applyBorder="1" applyFont="1"/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0" fillId="0" fontId="7" numFmtId="1" xfId="0" applyAlignment="1" applyBorder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7" fontId="10" numFmtId="0" xfId="0" applyAlignment="1" applyBorder="1" applyFill="1" applyFont="1">
      <alignment horizontal="center" vertical="center"/>
    </xf>
    <xf borderId="2" fillId="7" fontId="10" numFmtId="0" xfId="0" applyAlignment="1" applyBorder="1" applyFont="1">
      <alignment horizontal="center" vertical="center"/>
    </xf>
    <xf borderId="1" fillId="8" fontId="10" numFmtId="0" xfId="0" applyAlignment="1" applyBorder="1" applyFill="1" applyFont="1">
      <alignment horizontal="center" vertical="center"/>
    </xf>
    <xf borderId="1" fillId="9" fontId="10" numFmtId="0" xfId="0" applyAlignment="1" applyBorder="1" applyFill="1" applyFont="1">
      <alignment horizontal="center" vertical="center"/>
    </xf>
    <xf borderId="1" fillId="2" fontId="10" numFmtId="164" xfId="0" applyAlignment="1" applyBorder="1" applyFont="1" applyNumberForma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0" fillId="0" fontId="10" numFmtId="2" xfId="0" applyAlignment="1" applyFont="1" applyNumberForma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2" fillId="5" fontId="8" numFmtId="0" xfId="0" applyAlignment="1" applyBorder="1" applyFont="1">
      <alignment horizontal="center" vertical="center"/>
    </xf>
    <xf borderId="1" fillId="10" fontId="6" numFmtId="0" xfId="0" applyAlignment="1" applyBorder="1" applyFill="1" applyFont="1">
      <alignment horizontal="center" vertical="center"/>
    </xf>
    <xf borderId="1" fillId="11" fontId="6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vertical="center"/>
    </xf>
    <xf borderId="1" fillId="11" fontId="1" numFmtId="0" xfId="0" applyAlignment="1" applyBorder="1" applyFont="1">
      <alignment horizontal="center" vertical="center"/>
    </xf>
    <xf borderId="1" fillId="5" fontId="8" numFmtId="0" xfId="0" applyAlignment="1" applyBorder="1" applyFont="1">
      <alignment horizontal="center" vertical="center"/>
    </xf>
    <xf borderId="1" fillId="13" fontId="6" numFmtId="0" xfId="0" applyAlignment="1" applyBorder="1" applyFill="1" applyFont="1">
      <alignment horizontal="center" vertical="center"/>
    </xf>
    <xf borderId="1" fillId="11" fontId="1" numFmtId="2" xfId="0" applyAlignment="1" applyBorder="1" applyFont="1" applyNumberFormat="1">
      <alignment horizontal="center" vertical="center"/>
    </xf>
    <xf borderId="1" fillId="11" fontId="1" numFmtId="10" xfId="0" applyAlignment="1" applyBorder="1" applyFont="1" applyNumberFormat="1">
      <alignment horizontal="center" vertical="center"/>
    </xf>
    <xf borderId="1" fillId="11" fontId="1" numFmtId="167" xfId="0" applyAlignment="1" applyBorder="1" applyFont="1" applyNumberFormat="1">
      <alignment horizontal="center" vertical="center"/>
    </xf>
    <xf borderId="1" fillId="12" fontId="1" numFmtId="2" xfId="0" applyAlignment="1" applyBorder="1" applyFont="1" applyNumberFormat="1">
      <alignment horizontal="center" vertical="center"/>
    </xf>
    <xf borderId="1" fillId="12" fontId="1" numFmtId="10" xfId="0" applyAlignment="1" applyBorder="1" applyFont="1" applyNumberFormat="1">
      <alignment horizontal="center" vertical="center"/>
    </xf>
    <xf borderId="1" fillId="12" fontId="1" numFmtId="167" xfId="0" applyAlignment="1" applyBorder="1" applyFont="1" applyNumberFormat="1">
      <alignment horizontal="center" vertical="center"/>
    </xf>
    <xf borderId="1" fillId="12" fontId="1" numFmtId="168" xfId="0" applyAlignment="1" applyBorder="1" applyFont="1" applyNumberFormat="1">
      <alignment horizontal="center" vertical="center"/>
    </xf>
    <xf borderId="1" fillId="14" fontId="1" numFmtId="0" xfId="0" applyAlignment="1" applyBorder="1" applyFill="1" applyFont="1">
      <alignment horizontal="center" vertical="center"/>
    </xf>
    <xf borderId="1" fillId="14" fontId="1" numFmtId="167" xfId="0" applyAlignment="1" applyBorder="1" applyFont="1" applyNumberFormat="1">
      <alignment horizontal="center" vertical="center"/>
    </xf>
    <xf borderId="1" fillId="15" fontId="1" numFmtId="0" xfId="0" applyAlignment="1" applyBorder="1" applyFill="1" applyFont="1">
      <alignment horizontal="center" vertical="center"/>
    </xf>
    <xf borderId="1" fillId="15" fontId="1" numFmtId="167" xfId="0" applyAlignment="1" applyBorder="1" applyFont="1" applyNumberFormat="1">
      <alignment horizontal="center" vertical="center"/>
    </xf>
    <xf borderId="0" fillId="0" fontId="11" numFmtId="0" xfId="0" applyFont="1"/>
    <xf borderId="1" fillId="11" fontId="12" numFmtId="0" xfId="0" applyAlignment="1" applyBorder="1" applyFont="1">
      <alignment horizontal="center" vertical="center"/>
    </xf>
    <xf borderId="1" fillId="14" fontId="1" numFmtId="10" xfId="0" applyAlignment="1" applyBorder="1" applyFont="1" applyNumberFormat="1">
      <alignment horizontal="center" vertical="center"/>
    </xf>
    <xf borderId="1" fillId="15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2">
    <tableStyle count="3" pivot="0" name="Coleta de artigos-style">
      <tableStyleElement dxfId="1" type="headerRow"/>
      <tableStyleElement dxfId="2" type="firstRowStripe"/>
      <tableStyleElement dxfId="3" type="secondRowStripe"/>
    </tableStyle>
    <tableStyle count="3" pivot="0" name="Dados-style">
      <tableStyleElement dxfId="4" type="headerRow"/>
      <tableStyleElement dxfId="5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5</xdr:row>
      <xdr:rowOff>85725</xdr:rowOff>
    </xdr:from>
    <xdr:ext cx="2676525" cy="352425"/>
    <xdr:sp>
      <xdr:nvSpPr>
        <xdr:cNvPr id="3" name="Shape 3"/>
        <xdr:cNvSpPr txBox="1"/>
      </xdr:nvSpPr>
      <xdr:spPr>
        <a:xfrm>
          <a:off x="4012500" y="3608550"/>
          <a:ext cx="2667000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rgbClr val="006699"/>
            </a:buClr>
            <a:buSzPts val="1600"/>
            <a:buFont typeface="Arial"/>
            <a:buNone/>
          </a:pP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H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Ti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7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→ 3 TiO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+ H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8</xdr:col>
      <xdr:colOff>161925</xdr:colOff>
      <xdr:row>3</xdr:row>
      <xdr:rowOff>28575</xdr:rowOff>
    </xdr:from>
    <xdr:ext cx="3800475" cy="333375"/>
    <xdr:sp>
      <xdr:nvSpPr>
        <xdr:cNvPr id="4" name="Shape 4"/>
        <xdr:cNvSpPr txBox="1"/>
      </xdr:nvSpPr>
      <xdr:spPr>
        <a:xfrm>
          <a:off x="3450525" y="3615873"/>
          <a:ext cx="3790950" cy="32825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rgbClr val="006699"/>
            </a:buClr>
            <a:buSzPts val="1600"/>
            <a:buFont typeface="Arial"/>
            <a:buNone/>
          </a:pP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Na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Ti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7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 + 2 HCl → H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Ti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7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+ 2 NaCl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8</xdr:col>
      <xdr:colOff>161925</xdr:colOff>
      <xdr:row>0</xdr:row>
      <xdr:rowOff>171450</xdr:rowOff>
    </xdr:from>
    <xdr:ext cx="3971925" cy="352425"/>
    <xdr:sp>
      <xdr:nvSpPr>
        <xdr:cNvPr id="5" name="Shape 5"/>
        <xdr:cNvSpPr txBox="1"/>
      </xdr:nvSpPr>
      <xdr:spPr>
        <a:xfrm>
          <a:off x="3362895" y="3608550"/>
          <a:ext cx="3966210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rgbClr val="006699"/>
            </a:buClr>
            <a:buSzPts val="1600"/>
            <a:buFont typeface="Arial"/>
            <a:buNone/>
          </a:pP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 TiO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 + 2 NaOH  →   Na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Ti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7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+ H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3</xdr:row>
      <xdr:rowOff>95250</xdr:rowOff>
    </xdr:from>
    <xdr:ext cx="228600" cy="47625"/>
    <xdr:sp>
      <xdr:nvSpPr>
        <xdr:cNvPr id="6" name="Shape 6"/>
        <xdr:cNvSpPr/>
      </xdr:nvSpPr>
      <xdr:spPr>
        <a:xfrm>
          <a:off x="5231700" y="3760950"/>
          <a:ext cx="228600" cy="381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38100</xdr:colOff>
      <xdr:row>4</xdr:row>
      <xdr:rowOff>85725</xdr:rowOff>
    </xdr:from>
    <xdr:ext cx="638175" cy="66675"/>
    <xdr:sp>
      <xdr:nvSpPr>
        <xdr:cNvPr id="7" name="Shape 7"/>
        <xdr:cNvSpPr/>
      </xdr:nvSpPr>
      <xdr:spPr>
        <a:xfrm>
          <a:off x="5031675" y="3751425"/>
          <a:ext cx="628650" cy="571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38100</xdr:colOff>
      <xdr:row>5</xdr:row>
      <xdr:rowOff>47625</xdr:rowOff>
    </xdr:from>
    <xdr:ext cx="733425" cy="161925"/>
    <xdr:sp>
      <xdr:nvSpPr>
        <xdr:cNvPr id="8" name="Shape 8"/>
        <xdr:cNvSpPr/>
      </xdr:nvSpPr>
      <xdr:spPr>
        <a:xfrm>
          <a:off x="4984050" y="3703800"/>
          <a:ext cx="723900" cy="1524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38100</xdr:colOff>
      <xdr:row>2</xdr:row>
      <xdr:rowOff>0</xdr:rowOff>
    </xdr:from>
    <xdr:ext cx="190500" cy="190500"/>
    <xdr:sp>
      <xdr:nvSpPr>
        <xdr:cNvPr id="9" name="Shape 9"/>
        <xdr:cNvSpPr/>
      </xdr:nvSpPr>
      <xdr:spPr>
        <a:xfrm>
          <a:off x="5250750" y="3689513"/>
          <a:ext cx="190500" cy="180975"/>
        </a:xfrm>
        <a:prstGeom prst="ellipse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3</xdr:row>
      <xdr:rowOff>95250</xdr:rowOff>
    </xdr:from>
    <xdr:ext cx="228600" cy="47625"/>
    <xdr:sp>
      <xdr:nvSpPr>
        <xdr:cNvPr id="6" name="Shape 6"/>
        <xdr:cNvSpPr/>
      </xdr:nvSpPr>
      <xdr:spPr>
        <a:xfrm>
          <a:off x="5231700" y="3760950"/>
          <a:ext cx="228600" cy="381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4</xdr:row>
      <xdr:rowOff>85725</xdr:rowOff>
    </xdr:from>
    <xdr:ext cx="638175" cy="66675"/>
    <xdr:sp>
      <xdr:nvSpPr>
        <xdr:cNvPr id="7" name="Shape 7"/>
        <xdr:cNvSpPr/>
      </xdr:nvSpPr>
      <xdr:spPr>
        <a:xfrm>
          <a:off x="5031675" y="3751425"/>
          <a:ext cx="628650" cy="571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5</xdr:row>
      <xdr:rowOff>47625</xdr:rowOff>
    </xdr:from>
    <xdr:ext cx="733425" cy="161925"/>
    <xdr:sp>
      <xdr:nvSpPr>
        <xdr:cNvPr id="8" name="Shape 8"/>
        <xdr:cNvSpPr/>
      </xdr:nvSpPr>
      <xdr:spPr>
        <a:xfrm>
          <a:off x="4984050" y="3703800"/>
          <a:ext cx="723900" cy="1524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2</xdr:row>
      <xdr:rowOff>0</xdr:rowOff>
    </xdr:from>
    <xdr:ext cx="190500" cy="190500"/>
    <xdr:sp>
      <xdr:nvSpPr>
        <xdr:cNvPr id="9" name="Shape 9"/>
        <xdr:cNvSpPr/>
      </xdr:nvSpPr>
      <xdr:spPr>
        <a:xfrm>
          <a:off x="5250750" y="3689513"/>
          <a:ext cx="190500" cy="180975"/>
        </a:xfrm>
        <a:prstGeom prst="ellipse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headerRowCount="0" ref="B5:V117" display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Coleta de artig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B5:E15" displayName="Table_2" id="2">
  <tableColumns count="4">
    <tableColumn name="Composto" id="1"/>
    <tableColumn name="Massa Molar (g/mol)" id="2"/>
    <tableColumn name="Concentração (mol/L)" id="3"/>
    <tableColumn name="Densidade (g/mL)" id="4"/>
  </tableColumns>
  <tableStyleInfo name="D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16/j.mee.2015.03.041" TargetMode="External"/><Relationship Id="rId84" Type="http://schemas.openxmlformats.org/officeDocument/2006/relationships/hyperlink" Target="https://doi.org/10.1149/1.2162327" TargetMode="External"/><Relationship Id="rId83" Type="http://schemas.openxmlformats.org/officeDocument/2006/relationships/hyperlink" Target="https://doi.org/10.1021/ic9025816" TargetMode="External"/><Relationship Id="rId42" Type="http://schemas.openxmlformats.org/officeDocument/2006/relationships/hyperlink" Target="https://doi.org/10.1016/j.jphotochem.2006.01.022" TargetMode="External"/><Relationship Id="rId86" Type="http://schemas.openxmlformats.org/officeDocument/2006/relationships/hyperlink" Target="https://doi.org/10.1149/1.2162327" TargetMode="External"/><Relationship Id="rId41" Type="http://schemas.openxmlformats.org/officeDocument/2006/relationships/hyperlink" Target="https://doi.org/10.1143/JJAP.51.06FG08" TargetMode="External"/><Relationship Id="rId85" Type="http://schemas.openxmlformats.org/officeDocument/2006/relationships/hyperlink" Target="https://doi.org/10.1039/B501883H" TargetMode="External"/><Relationship Id="rId44" Type="http://schemas.openxmlformats.org/officeDocument/2006/relationships/hyperlink" Target="https://doi.org/10.1016/j.apcatb.2020.119177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doi.org/10.1016/j.matchemphys.2021.124520" TargetMode="External"/><Relationship Id="rId87" Type="http://schemas.openxmlformats.org/officeDocument/2006/relationships/hyperlink" Target="https://doi.org/10.1021/jp047113f" TargetMode="External"/><Relationship Id="rId46" Type="http://schemas.openxmlformats.org/officeDocument/2006/relationships/hyperlink" Target="https://doi.org/10.1021/la702839u" TargetMode="External"/><Relationship Id="rId45" Type="http://schemas.openxmlformats.org/officeDocument/2006/relationships/hyperlink" Target="https://doi.org/10.1016/j.tsf.2010.08.104" TargetMode="External"/><Relationship Id="rId89" Type="http://schemas.openxmlformats.org/officeDocument/2006/relationships/vmlDrawing" Target="../drawings/vmlDrawing1.vml"/><Relationship Id="rId80" Type="http://schemas.openxmlformats.org/officeDocument/2006/relationships/hyperlink" Target="https://doi.org/10.1016/j.jphotochem.2008.09.014" TargetMode="External"/><Relationship Id="rId82" Type="http://schemas.openxmlformats.org/officeDocument/2006/relationships/hyperlink" Target="https://doi.org/10.1016/j.jeurceramsoc.2005.01.058" TargetMode="External"/><Relationship Id="rId81" Type="http://schemas.openxmlformats.org/officeDocument/2006/relationships/hyperlink" Target="https://doi.org/10.1016/j.jssc.2005.04.025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021/jp908508z" TargetMode="External"/><Relationship Id="rId3" Type="http://schemas.openxmlformats.org/officeDocument/2006/relationships/hyperlink" Target="https://doi.org/10.1021/jp044282r" TargetMode="External"/><Relationship Id="rId4" Type="http://schemas.openxmlformats.org/officeDocument/2006/relationships/hyperlink" Target="https://doi.org/10.1021/cm800077e" TargetMode="External"/><Relationship Id="rId9" Type="http://schemas.openxmlformats.org/officeDocument/2006/relationships/hyperlink" Target="https://doi.org/10.1002/adfm.200400353" TargetMode="External"/><Relationship Id="rId48" Type="http://schemas.openxmlformats.org/officeDocument/2006/relationships/hyperlink" Target="https://doi.org/10.1021/cm062413q" TargetMode="External"/><Relationship Id="rId47" Type="http://schemas.openxmlformats.org/officeDocument/2006/relationships/hyperlink" Target="https://doi.org/10.1021/jp054320m" TargetMode="External"/><Relationship Id="rId49" Type="http://schemas.openxmlformats.org/officeDocument/2006/relationships/hyperlink" Target="https://doi.org/10.1016/j.colsurfa.2004.04.030" TargetMode="External"/><Relationship Id="rId5" Type="http://schemas.openxmlformats.org/officeDocument/2006/relationships/hyperlink" Target="https://doi.org/10.1016/j.apcatb.2006.07.017" TargetMode="External"/><Relationship Id="rId6" Type="http://schemas.openxmlformats.org/officeDocument/2006/relationships/hyperlink" Target="https://doi.org/10.1007/s10562-009-0010-3" TargetMode="External"/><Relationship Id="rId7" Type="http://schemas.openxmlformats.org/officeDocument/2006/relationships/hyperlink" Target="https://doi.org/10.1002/adfm.200400353" TargetMode="External"/><Relationship Id="rId8" Type="http://schemas.openxmlformats.org/officeDocument/2006/relationships/hyperlink" Target="https://doi.org/10.1002/adma.200400795" TargetMode="External"/><Relationship Id="rId73" Type="http://schemas.openxmlformats.org/officeDocument/2006/relationships/hyperlink" Target="https://doi.org/10.1049/mnl.2011.0267" TargetMode="External"/><Relationship Id="rId72" Type="http://schemas.openxmlformats.org/officeDocument/2006/relationships/hyperlink" Target="https://doi.org/10.1016/j.jtice.2008.12.007" TargetMode="External"/><Relationship Id="rId31" Type="http://schemas.openxmlformats.org/officeDocument/2006/relationships/hyperlink" Target="https://doi.org/10.1016/j.molstruc.2019.127153" TargetMode="External"/><Relationship Id="rId75" Type="http://schemas.openxmlformats.org/officeDocument/2006/relationships/hyperlink" Target="https://doi.org/10.1016/j.cplett.2003.09.069" TargetMode="External"/><Relationship Id="rId30" Type="http://schemas.openxmlformats.org/officeDocument/2006/relationships/hyperlink" Target="https://doi.org/10.1016/j.pnsc.2013.05.001" TargetMode="External"/><Relationship Id="rId74" Type="http://schemas.openxmlformats.org/officeDocument/2006/relationships/hyperlink" Target="https://doi.org/10.1016/j.solidstatesciences.2010.09.019" TargetMode="External"/><Relationship Id="rId33" Type="http://schemas.openxmlformats.org/officeDocument/2006/relationships/hyperlink" Target="https://doi.org/10.1246/cl.2002.226" TargetMode="External"/><Relationship Id="rId77" Type="http://schemas.openxmlformats.org/officeDocument/2006/relationships/hyperlink" Target="https://doi.org/10.1039/C4CE00801D" TargetMode="External"/><Relationship Id="rId32" Type="http://schemas.openxmlformats.org/officeDocument/2006/relationships/hyperlink" Target="https://doi.org/10.1016/j.watres.2008.12.021" TargetMode="External"/><Relationship Id="rId76" Type="http://schemas.openxmlformats.org/officeDocument/2006/relationships/hyperlink" Target="https://doi.org/10.1016/j.jcis.2007.08.008" TargetMode="External"/><Relationship Id="rId35" Type="http://schemas.openxmlformats.org/officeDocument/2006/relationships/hyperlink" Target="https://doi.org/10.1021/ja0607483" TargetMode="External"/><Relationship Id="rId79" Type="http://schemas.openxmlformats.org/officeDocument/2006/relationships/hyperlink" Target="https://doi.org/10.1016/j.elecom.2005.07.010" TargetMode="External"/><Relationship Id="rId34" Type="http://schemas.openxmlformats.org/officeDocument/2006/relationships/hyperlink" Target="https://doi.org/10.1557/JMR.2004.0128" TargetMode="External"/><Relationship Id="rId78" Type="http://schemas.openxmlformats.org/officeDocument/2006/relationships/hyperlink" Target="https://doi.org/10.1016/j.materresbull.2006.11.020" TargetMode="External"/><Relationship Id="rId71" Type="http://schemas.openxmlformats.org/officeDocument/2006/relationships/hyperlink" Target="https://doi.org/10.1021/es403079h" TargetMode="External"/><Relationship Id="rId70" Type="http://schemas.openxmlformats.org/officeDocument/2006/relationships/hyperlink" Target="https://chemport.cas.org/cgi-bin/sdcgi?FID=LINK&amp;BTN=CROSSREF&amp;SID=1023565-0424197227-103&amp;APP=cp_scifinder&amp;CLI=scifinder&amp;URL=https%3A%2F%2Fdoi%2Eorg%2F10%2E1021%2Fjp108659a" TargetMode="External"/><Relationship Id="rId37" Type="http://schemas.openxmlformats.org/officeDocument/2006/relationships/hyperlink" Target="https://doi.org/10.1088/0957-4484/21/25/255706" TargetMode="External"/><Relationship Id="rId36" Type="http://schemas.openxmlformats.org/officeDocument/2006/relationships/hyperlink" Target="https://doi.org/10.1021/ja0607483" TargetMode="External"/><Relationship Id="rId39" Type="http://schemas.openxmlformats.org/officeDocument/2006/relationships/hyperlink" Target="https://doi.org/10.1021/jp900369y" TargetMode="External"/><Relationship Id="rId38" Type="http://schemas.openxmlformats.org/officeDocument/2006/relationships/hyperlink" Target="https://doi.org/10.1016/j.jssc.2005.07.022" TargetMode="External"/><Relationship Id="rId62" Type="http://schemas.openxmlformats.org/officeDocument/2006/relationships/hyperlink" Target="https://doi.org/10.1016/j.molstruc.2005.04.002" TargetMode="External"/><Relationship Id="rId61" Type="http://schemas.openxmlformats.org/officeDocument/2006/relationships/hyperlink" Target="https://doi.org/10.1021/cm061721l" TargetMode="External"/><Relationship Id="rId20" Type="http://schemas.openxmlformats.org/officeDocument/2006/relationships/hyperlink" Target="https://doi.org/10.1016/j.cej.2011.01.007" TargetMode="External"/><Relationship Id="rId64" Type="http://schemas.openxmlformats.org/officeDocument/2006/relationships/hyperlink" Target="https://doi.org/10.1021/cg1004984" TargetMode="External"/><Relationship Id="rId63" Type="http://schemas.openxmlformats.org/officeDocument/2006/relationships/hyperlink" Target="https://doi.org/10.1021/ic0501723" TargetMode="External"/><Relationship Id="rId22" Type="http://schemas.openxmlformats.org/officeDocument/2006/relationships/hyperlink" Target="https://doi.org/10.1016/j.solmat.2008.06.019" TargetMode="External"/><Relationship Id="rId66" Type="http://schemas.openxmlformats.org/officeDocument/2006/relationships/hyperlink" Target="https://doi.org/10.1016/j.synthmet.2005.07.254" TargetMode="External"/><Relationship Id="rId21" Type="http://schemas.openxmlformats.org/officeDocument/2006/relationships/hyperlink" Target="https://doi.org/10.1016/j.jhazmat.2009.01.129" TargetMode="External"/><Relationship Id="rId65" Type="http://schemas.openxmlformats.org/officeDocument/2006/relationships/hyperlink" Target="https://doi.org/10.1016/j.molcata.2007.11.009" TargetMode="External"/><Relationship Id="rId24" Type="http://schemas.openxmlformats.org/officeDocument/2006/relationships/hyperlink" Target="https://doi.org/10.1063/1.1537518" TargetMode="External"/><Relationship Id="rId68" Type="http://schemas.openxmlformats.org/officeDocument/2006/relationships/hyperlink" Target="https://doi.org/10.1021/cm0518527" TargetMode="External"/><Relationship Id="rId23" Type="http://schemas.openxmlformats.org/officeDocument/2006/relationships/hyperlink" Target="https://doi.org/10.1016/j.pnsc.2013.05.001" TargetMode="External"/><Relationship Id="rId67" Type="http://schemas.openxmlformats.org/officeDocument/2006/relationships/hyperlink" Target="https://doi.org/10.1016/j.apsusc.2006.03.035" TargetMode="External"/><Relationship Id="rId60" Type="http://schemas.openxmlformats.org/officeDocument/2006/relationships/hyperlink" Target="https://doi.org/10.1007/s10853-010-5016-0" TargetMode="External"/><Relationship Id="rId26" Type="http://schemas.openxmlformats.org/officeDocument/2006/relationships/hyperlink" Target="https://doi.org/10.1021/cm800077e" TargetMode="External"/><Relationship Id="rId25" Type="http://schemas.openxmlformats.org/officeDocument/2006/relationships/hyperlink" Target="https://doi.org/10.1002/adfm.200400353" TargetMode="External"/><Relationship Id="rId69" Type="http://schemas.openxmlformats.org/officeDocument/2006/relationships/hyperlink" Target="https://doi.org/10.1021/es403079h" TargetMode="External"/><Relationship Id="rId28" Type="http://schemas.openxmlformats.org/officeDocument/2006/relationships/hyperlink" Target="https://doi.org/10.1016/S0009-2614(02)01499-9" TargetMode="External"/><Relationship Id="rId27" Type="http://schemas.openxmlformats.org/officeDocument/2006/relationships/hyperlink" Target="https://doi.org/10.1021/cg900381h" TargetMode="External"/><Relationship Id="rId29" Type="http://schemas.openxmlformats.org/officeDocument/2006/relationships/hyperlink" Target="https://doi.org/10.1016/j.jpowsour.2005.03.057" TargetMode="External"/><Relationship Id="rId51" Type="http://schemas.openxmlformats.org/officeDocument/2006/relationships/hyperlink" Target="https://doi.org/10.1016/j.colsurfa.2004.04.030" TargetMode="External"/><Relationship Id="rId50" Type="http://schemas.openxmlformats.org/officeDocument/2006/relationships/hyperlink" Target="https://doi.org/10.1186/1743-8977-6-35" TargetMode="External"/><Relationship Id="rId53" Type="http://schemas.openxmlformats.org/officeDocument/2006/relationships/hyperlink" Target="https://doi.org/10.1016/j.colsurfa.2004.04.030" TargetMode="External"/><Relationship Id="rId52" Type="http://schemas.openxmlformats.org/officeDocument/2006/relationships/hyperlink" Target="https://doi.org/10.1016/j.apcata.2004.11.021" TargetMode="External"/><Relationship Id="rId11" Type="http://schemas.openxmlformats.org/officeDocument/2006/relationships/hyperlink" Target="https://doi.org/10.1021/jp908508z" TargetMode="External"/><Relationship Id="rId55" Type="http://schemas.openxmlformats.org/officeDocument/2006/relationships/hyperlink" Target="https://doi.org/10.1016/j.matlet.2010.08.082" TargetMode="External"/><Relationship Id="rId10" Type="http://schemas.openxmlformats.org/officeDocument/2006/relationships/hyperlink" Target="https://doi.org/10.1021/cg900381h" TargetMode="External"/><Relationship Id="rId54" Type="http://schemas.openxmlformats.org/officeDocument/2006/relationships/hyperlink" Target="https://doi.org/10.1557/PROC-1144-LL07-08" TargetMode="External"/><Relationship Id="rId13" Type="http://schemas.openxmlformats.org/officeDocument/2006/relationships/hyperlink" Target="https://doi.org/10.1002/1521-4095(20020903)14:17%3C1208::AID-ADMA1208%3E3.0.CO;2-0" TargetMode="External"/><Relationship Id="rId57" Type="http://schemas.openxmlformats.org/officeDocument/2006/relationships/hyperlink" Target="https://doi.org/10.1016/j.colsurfa.2004.04.030" TargetMode="External"/><Relationship Id="rId12" Type="http://schemas.openxmlformats.org/officeDocument/2006/relationships/hyperlink" Target="https://doi.org/10.1023/B:JMSC.0000033405.73881.7c" TargetMode="External"/><Relationship Id="rId56" Type="http://schemas.openxmlformats.org/officeDocument/2006/relationships/hyperlink" Target="https://doi.org/10.1016/j.colsurfa.2004.04.030" TargetMode="External"/><Relationship Id="rId91" Type="http://schemas.openxmlformats.org/officeDocument/2006/relationships/table" Target="../tables/table1.xml"/><Relationship Id="rId15" Type="http://schemas.openxmlformats.org/officeDocument/2006/relationships/hyperlink" Target="https://doi.org/10.1016/j.molcata.2004.09.051" TargetMode="External"/><Relationship Id="rId59" Type="http://schemas.openxmlformats.org/officeDocument/2006/relationships/hyperlink" Target="https://doi.org/10.2478/s11532-007-0001-4" TargetMode="External"/><Relationship Id="rId14" Type="http://schemas.openxmlformats.org/officeDocument/2006/relationships/hyperlink" Target="https://doi.org/10.1021/jp044282r" TargetMode="External"/><Relationship Id="rId58" Type="http://schemas.openxmlformats.org/officeDocument/2006/relationships/hyperlink" Target="https://doi.org/10.1063/1.4980330" TargetMode="External"/><Relationship Id="rId17" Type="http://schemas.openxmlformats.org/officeDocument/2006/relationships/hyperlink" Target="https://doi.org/10.1002/adfm.200400353" TargetMode="External"/><Relationship Id="rId16" Type="http://schemas.openxmlformats.org/officeDocument/2006/relationships/hyperlink" Target="https://doi.org/10.1016/j.matlet.2009.01.041" TargetMode="External"/><Relationship Id="rId19" Type="http://schemas.openxmlformats.org/officeDocument/2006/relationships/hyperlink" Target="https://doi.org/10.1002/adfm.200400353" TargetMode="External"/><Relationship Id="rId18" Type="http://schemas.openxmlformats.org/officeDocument/2006/relationships/hyperlink" Target="https://doi.org/10.1016/j.elecom.2005.06.01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jasynth.com/reagentes-analiticosmaterias-primas/reagentes-analiticosmaterias-primas/bioxido-de-titanio-puro-dioxido" TargetMode="External"/><Relationship Id="rId2" Type="http://schemas.openxmlformats.org/officeDocument/2006/relationships/hyperlink" Target="https://www.sigmaaldrich.com/BR/pt/product/sigald/s5881" TargetMode="External"/><Relationship Id="rId3" Type="http://schemas.openxmlformats.org/officeDocument/2006/relationships/hyperlink" Target="https://www.enel.com.br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7.71"/>
    <col customWidth="1" min="3" max="3" width="13.71"/>
    <col customWidth="1" min="4" max="4" width="16.71"/>
    <col customWidth="1" min="5" max="5" width="13.86"/>
    <col customWidth="1" min="6" max="6" width="13.29"/>
    <col customWidth="1" min="7" max="8" width="15.29"/>
    <col customWidth="1" min="9" max="9" width="22.57"/>
    <col customWidth="1" min="10" max="10" width="15.29"/>
    <col customWidth="1" min="11" max="11" width="12.71"/>
    <col customWidth="1" min="12" max="12" width="11.43"/>
    <col customWidth="1" min="13" max="13" width="16.14"/>
    <col customWidth="1" min="14" max="14" width="10.0"/>
    <col customWidth="1" min="15" max="15" width="10.29"/>
    <col customWidth="1" min="16" max="16" width="14.43"/>
    <col customWidth="1" min="17" max="17" width="21.29"/>
    <col customWidth="1" min="18" max="18" width="15.0"/>
    <col customWidth="1" min="19" max="19" width="22.86"/>
    <col customWidth="1" min="20" max="20" width="15.29"/>
    <col customWidth="1" min="21" max="21" width="13.29"/>
    <col customWidth="1" min="22" max="22" width="10.71"/>
    <col customWidth="1" min="23" max="26" width="8.71"/>
  </cols>
  <sheetData>
    <row r="1" ht="14.25" customHeight="1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ht="14.25" customHeight="1">
      <c r="C2" s="3" t="str">
        <f>#REF!/'Coleta de artigos'!$D2</f>
        <v>#REF!</v>
      </c>
      <c r="D2" s="4"/>
      <c r="E2" s="4"/>
      <c r="F2" s="4">
        <v>10.0</v>
      </c>
      <c r="G2" s="4">
        <v>220.0</v>
      </c>
      <c r="H2" s="4">
        <v>20.0</v>
      </c>
      <c r="I2" s="4" t="s">
        <v>14</v>
      </c>
      <c r="J2" s="4"/>
      <c r="K2" s="4"/>
      <c r="L2" s="4"/>
      <c r="M2" s="4">
        <v>25.0</v>
      </c>
      <c r="N2" s="4"/>
      <c r="O2" s="4" t="s">
        <v>15</v>
      </c>
      <c r="P2" s="5">
        <v>60.0</v>
      </c>
    </row>
    <row r="3" ht="14.25" customHeight="1">
      <c r="C3" s="3" t="str">
        <f>#REF!/'Coleta de artigos'!$D3</f>
        <v>#REF!</v>
      </c>
      <c r="D3" s="4"/>
      <c r="E3" s="4"/>
      <c r="F3" s="4">
        <v>10.0</v>
      </c>
      <c r="G3" s="4">
        <v>190.0</v>
      </c>
      <c r="H3" s="4">
        <v>168.0</v>
      </c>
      <c r="I3" s="4" t="s">
        <v>14</v>
      </c>
      <c r="J3" s="4"/>
      <c r="K3" s="4"/>
      <c r="L3" s="4"/>
      <c r="M3" s="4">
        <v>25.0</v>
      </c>
      <c r="N3" s="4"/>
      <c r="O3" s="4" t="s">
        <v>15</v>
      </c>
      <c r="P3" s="5" t="s">
        <v>16</v>
      </c>
    </row>
    <row r="4" ht="14.25" customHeight="1">
      <c r="C4" s="3" t="str">
        <f>#REF!/'Coleta de artigos'!$D4</f>
        <v>#REF!</v>
      </c>
      <c r="D4" s="4"/>
      <c r="E4" s="4"/>
      <c r="F4" s="4">
        <v>7.5</v>
      </c>
      <c r="G4" s="4">
        <v>220.0</v>
      </c>
      <c r="H4" s="4">
        <v>20.0</v>
      </c>
      <c r="I4" s="4" t="s">
        <v>17</v>
      </c>
      <c r="J4" s="4"/>
      <c r="K4" s="4"/>
      <c r="L4" s="4"/>
      <c r="M4" s="4">
        <v>25.0</v>
      </c>
      <c r="N4" s="4"/>
      <c r="O4" s="4" t="s">
        <v>15</v>
      </c>
      <c r="P4" s="5" t="s">
        <v>18</v>
      </c>
      <c r="Q4" s="6"/>
      <c r="R4" s="6"/>
      <c r="S4" s="6"/>
      <c r="T4" s="6"/>
      <c r="U4" s="7"/>
      <c r="V4" s="8"/>
    </row>
    <row r="5" ht="14.25" customHeight="1">
      <c r="B5" s="2" t="s">
        <v>19</v>
      </c>
      <c r="C5" s="3" t="str">
        <f>#REF!/'Coleta de artigos'!$D5</f>
        <v>#REF!</v>
      </c>
      <c r="D5" s="4"/>
      <c r="E5" s="4"/>
      <c r="F5" s="4">
        <v>10.0</v>
      </c>
      <c r="G5" s="4">
        <v>200.0</v>
      </c>
      <c r="H5" s="4">
        <v>24.0</v>
      </c>
      <c r="I5" s="4" t="s">
        <v>17</v>
      </c>
      <c r="J5" s="4"/>
      <c r="K5" s="4"/>
      <c r="L5" s="4"/>
      <c r="M5" s="4">
        <v>25.0</v>
      </c>
      <c r="N5" s="4"/>
      <c r="O5" s="4" t="s">
        <v>20</v>
      </c>
      <c r="P5" s="5" t="s">
        <v>21</v>
      </c>
    </row>
    <row r="6" ht="14.25" customHeight="1">
      <c r="B6" s="9" t="s">
        <v>22</v>
      </c>
      <c r="C6" s="3" t="str">
        <f>#REF!/'Coleta de artigos'!$D6</f>
        <v>#REF!</v>
      </c>
      <c r="D6" s="4"/>
      <c r="E6" s="4"/>
      <c r="F6" s="4">
        <v>10.0</v>
      </c>
      <c r="G6" s="4">
        <v>120.0</v>
      </c>
      <c r="H6" s="4">
        <v>30.0</v>
      </c>
      <c r="I6" s="4" t="s">
        <v>23</v>
      </c>
      <c r="J6" s="4">
        <v>2.0</v>
      </c>
      <c r="K6" s="4">
        <v>110.0</v>
      </c>
      <c r="L6" s="4">
        <v>12.0</v>
      </c>
      <c r="M6" s="4">
        <v>400.0</v>
      </c>
      <c r="N6" s="4">
        <v>1.0</v>
      </c>
      <c r="O6" s="4" t="s">
        <v>20</v>
      </c>
      <c r="P6" s="5" t="s">
        <v>24</v>
      </c>
    </row>
    <row r="7" ht="14.25" customHeight="1">
      <c r="B7" s="9" t="s">
        <v>25</v>
      </c>
      <c r="C7" s="3" t="str">
        <f>#REF!/'Coleta de artigos'!$D7</f>
        <v>#REF!</v>
      </c>
      <c r="D7" s="4"/>
      <c r="E7" s="4"/>
      <c r="F7" s="4">
        <v>10.0</v>
      </c>
      <c r="G7" s="4">
        <v>150.0</v>
      </c>
      <c r="H7" s="4">
        <v>48.0</v>
      </c>
      <c r="I7" s="4" t="s">
        <v>14</v>
      </c>
      <c r="J7" s="4"/>
      <c r="K7" s="4"/>
      <c r="L7" s="4"/>
      <c r="M7" s="4">
        <v>500.0</v>
      </c>
      <c r="N7" s="4">
        <v>3.5</v>
      </c>
      <c r="O7" s="4" t="s">
        <v>20</v>
      </c>
      <c r="P7" s="5" t="s">
        <v>26</v>
      </c>
    </row>
    <row r="8" ht="14.25" customHeight="1">
      <c r="B8" s="9" t="s">
        <v>27</v>
      </c>
      <c r="C8" s="3" t="str">
        <f>#REF!/'Coleta de artigos'!$D8</f>
        <v>#REF!</v>
      </c>
      <c r="D8" s="4"/>
      <c r="E8" s="4"/>
      <c r="F8" s="4">
        <v>15.0</v>
      </c>
      <c r="G8" s="4">
        <v>170.0</v>
      </c>
      <c r="H8" s="4">
        <v>72.0</v>
      </c>
      <c r="I8" s="4" t="s">
        <v>28</v>
      </c>
      <c r="J8" s="4">
        <v>2.0</v>
      </c>
      <c r="K8" s="4">
        <v>80.0</v>
      </c>
      <c r="L8" s="4">
        <v>15.0</v>
      </c>
      <c r="M8" s="4">
        <v>400.0</v>
      </c>
      <c r="N8" s="4">
        <v>4.0</v>
      </c>
      <c r="O8" s="4" t="s">
        <v>20</v>
      </c>
      <c r="P8" s="5">
        <v>90.0</v>
      </c>
    </row>
    <row r="9" ht="14.25" customHeight="1">
      <c r="B9" s="9" t="s">
        <v>29</v>
      </c>
      <c r="C9" s="3" t="str">
        <f>#REF!/'Coleta de artigos'!$D9</f>
        <v>#REF!</v>
      </c>
      <c r="D9" s="4"/>
      <c r="E9" s="4"/>
      <c r="F9" s="4">
        <v>10.0</v>
      </c>
      <c r="G9" s="4">
        <v>180.0</v>
      </c>
      <c r="H9" s="4">
        <v>48.0</v>
      </c>
      <c r="I9" s="4" t="s">
        <v>14</v>
      </c>
      <c r="J9" s="4"/>
      <c r="K9" s="4"/>
      <c r="L9" s="4"/>
      <c r="M9" s="4">
        <v>500.0</v>
      </c>
      <c r="N9" s="4">
        <v>3.5</v>
      </c>
      <c r="O9" s="4" t="s">
        <v>20</v>
      </c>
      <c r="P9" s="5" t="s">
        <v>30</v>
      </c>
    </row>
    <row r="10" ht="14.25" customHeight="1">
      <c r="B10" s="9" t="s">
        <v>31</v>
      </c>
      <c r="C10" s="3" t="str">
        <f>#REF!/'Coleta de artigos'!$D10</f>
        <v>#REF!</v>
      </c>
      <c r="D10" s="4"/>
      <c r="E10" s="4"/>
      <c r="F10" s="4">
        <v>8.0</v>
      </c>
      <c r="G10" s="4">
        <v>240.0</v>
      </c>
      <c r="H10" s="4">
        <v>2.0</v>
      </c>
      <c r="I10" s="4" t="s">
        <v>17</v>
      </c>
      <c r="J10" s="4"/>
      <c r="K10" s="4"/>
      <c r="L10" s="4"/>
      <c r="M10" s="4">
        <v>25.0</v>
      </c>
      <c r="N10" s="4"/>
      <c r="O10" s="4" t="s">
        <v>32</v>
      </c>
      <c r="P10" s="5" t="s">
        <v>33</v>
      </c>
    </row>
    <row r="11" ht="14.25" customHeight="1">
      <c r="B11" s="9" t="s">
        <v>34</v>
      </c>
      <c r="C11" s="3" t="str">
        <f>#REF!/'Coleta de artigos'!$D11</f>
        <v>#REF!</v>
      </c>
      <c r="D11" s="4"/>
      <c r="E11" s="4"/>
      <c r="F11" s="4">
        <v>7.5</v>
      </c>
      <c r="G11" s="4">
        <v>160.0</v>
      </c>
      <c r="H11" s="4">
        <v>20.0</v>
      </c>
      <c r="I11" s="4" t="s">
        <v>14</v>
      </c>
      <c r="J11" s="4"/>
      <c r="K11" s="4"/>
      <c r="L11" s="4"/>
      <c r="M11" s="4">
        <v>25.0</v>
      </c>
      <c r="N11" s="4"/>
      <c r="O11" s="4" t="s">
        <v>32</v>
      </c>
      <c r="P11" s="5">
        <v>10.0</v>
      </c>
    </row>
    <row r="12" ht="14.25" customHeight="1">
      <c r="B12" s="9" t="s">
        <v>35</v>
      </c>
      <c r="C12" s="3" t="str">
        <f>#REF!/'Coleta de artigos'!$D12</f>
        <v>#REF!</v>
      </c>
      <c r="D12" s="4"/>
      <c r="E12" s="4"/>
      <c r="F12" s="4">
        <v>10.0</v>
      </c>
      <c r="G12" s="4">
        <v>110.0</v>
      </c>
      <c r="H12" s="4">
        <v>168.0</v>
      </c>
      <c r="I12" s="4" t="s">
        <v>14</v>
      </c>
      <c r="J12" s="4"/>
      <c r="K12" s="4">
        <v>110.0</v>
      </c>
      <c r="L12" s="4"/>
      <c r="M12" s="4">
        <v>25.0</v>
      </c>
      <c r="N12" s="4"/>
      <c r="O12" s="4" t="s">
        <v>32</v>
      </c>
      <c r="P12" s="5">
        <v>80.0</v>
      </c>
    </row>
    <row r="13" ht="14.25" customHeight="1">
      <c r="B13" s="9" t="s">
        <v>34</v>
      </c>
      <c r="C13" s="3" t="str">
        <f>#REF!/'Coleta de artigos'!$D13</f>
        <v>#REF!</v>
      </c>
      <c r="D13" s="4"/>
      <c r="E13" s="4"/>
      <c r="F13" s="4">
        <v>10.0</v>
      </c>
      <c r="G13" s="4">
        <v>130.0</v>
      </c>
      <c r="H13" s="4">
        <v>72.0</v>
      </c>
      <c r="I13" s="4" t="s">
        <v>17</v>
      </c>
      <c r="J13" s="4"/>
      <c r="K13" s="4"/>
      <c r="L13" s="4"/>
      <c r="M13" s="4">
        <v>25.0</v>
      </c>
      <c r="N13" s="4"/>
      <c r="O13" s="4" t="s">
        <v>32</v>
      </c>
      <c r="P13" s="5">
        <v>9.0</v>
      </c>
    </row>
    <row r="14" ht="14.25" customHeight="1">
      <c r="B14" s="9" t="s">
        <v>36</v>
      </c>
      <c r="C14" s="3" t="str">
        <f>#REF!/'Coleta de artigos'!$D14</f>
        <v>#REF!</v>
      </c>
      <c r="D14" s="4"/>
      <c r="E14" s="4"/>
      <c r="F14" s="4">
        <v>10.0</v>
      </c>
      <c r="G14" s="4">
        <v>110.0</v>
      </c>
      <c r="H14" s="4">
        <v>12.0</v>
      </c>
      <c r="I14" s="4" t="s">
        <v>14</v>
      </c>
      <c r="J14" s="4"/>
      <c r="K14" s="4"/>
      <c r="L14" s="4"/>
      <c r="M14" s="4">
        <v>25.0</v>
      </c>
      <c r="N14" s="4"/>
      <c r="O14" s="4" t="s">
        <v>32</v>
      </c>
      <c r="P14" s="5" t="s">
        <v>37</v>
      </c>
    </row>
    <row r="15" ht="14.25" customHeight="1">
      <c r="B15" s="9" t="s">
        <v>22</v>
      </c>
      <c r="C15" s="3" t="str">
        <f>#REF!/'Coleta de artigos'!$D15</f>
        <v>#REF!</v>
      </c>
      <c r="D15" s="4"/>
      <c r="E15" s="4"/>
      <c r="F15" s="4">
        <v>10.0</v>
      </c>
      <c r="G15" s="4">
        <v>110.0</v>
      </c>
      <c r="H15" s="4">
        <v>20.0</v>
      </c>
      <c r="I15" s="4" t="s">
        <v>14</v>
      </c>
      <c r="J15" s="4"/>
      <c r="K15" s="4"/>
      <c r="L15" s="4"/>
      <c r="M15" s="4">
        <v>300.0</v>
      </c>
      <c r="N15" s="4">
        <v>1.0</v>
      </c>
      <c r="O15" s="4" t="s">
        <v>32</v>
      </c>
      <c r="P15" s="5" t="s">
        <v>38</v>
      </c>
    </row>
    <row r="16" ht="14.25" customHeight="1">
      <c r="B16" s="9" t="s">
        <v>39</v>
      </c>
      <c r="C16" s="3" t="str">
        <f>#REF!/'Coleta de artigos'!$D16</f>
        <v>#REF!</v>
      </c>
      <c r="D16" s="4"/>
      <c r="E16" s="4"/>
      <c r="F16" s="4">
        <v>10.0</v>
      </c>
      <c r="G16" s="4">
        <v>150.0</v>
      </c>
      <c r="H16" s="4">
        <v>30.0</v>
      </c>
      <c r="I16" s="4" t="s">
        <v>23</v>
      </c>
      <c r="J16" s="4">
        <v>2.0</v>
      </c>
      <c r="K16" s="4">
        <v>110.0</v>
      </c>
      <c r="L16" s="4">
        <v>12.0</v>
      </c>
      <c r="M16" s="4">
        <v>25.0</v>
      </c>
      <c r="N16" s="4">
        <v>1.0</v>
      </c>
      <c r="O16" s="4" t="s">
        <v>32</v>
      </c>
      <c r="P16" s="5" t="s">
        <v>40</v>
      </c>
    </row>
    <row r="17" ht="14.25" customHeight="1">
      <c r="B17" s="9" t="s">
        <v>41</v>
      </c>
      <c r="C17" s="3" t="str">
        <f>#REF!/'Coleta de artigos'!$D17</f>
        <v>#REF!</v>
      </c>
      <c r="D17" s="4"/>
      <c r="E17" s="4"/>
      <c r="F17" s="4">
        <v>10.0</v>
      </c>
      <c r="G17" s="4">
        <v>100.0</v>
      </c>
      <c r="H17" s="4">
        <v>48.0</v>
      </c>
      <c r="I17" s="4" t="s">
        <v>14</v>
      </c>
      <c r="J17" s="4"/>
      <c r="K17" s="4"/>
      <c r="L17" s="4"/>
      <c r="M17" s="4">
        <v>25.0</v>
      </c>
      <c r="N17" s="4"/>
      <c r="O17" s="4" t="s">
        <v>32</v>
      </c>
      <c r="P17" s="5" t="s">
        <v>42</v>
      </c>
    </row>
    <row r="18" ht="14.25" customHeight="1">
      <c r="B18" s="9" t="s">
        <v>25</v>
      </c>
      <c r="C18" s="3" t="str">
        <f>#REF!/'Coleta de artigos'!$D18</f>
        <v>#REF!</v>
      </c>
      <c r="D18" s="4"/>
      <c r="E18" s="4"/>
      <c r="F18" s="4">
        <v>10.0</v>
      </c>
      <c r="G18" s="4">
        <v>120.0</v>
      </c>
      <c r="H18" s="4">
        <v>24.0</v>
      </c>
      <c r="I18" s="4" t="s">
        <v>43</v>
      </c>
      <c r="J18" s="4">
        <v>8.0</v>
      </c>
      <c r="K18" s="4">
        <v>80.0</v>
      </c>
      <c r="L18" s="4">
        <v>3.0</v>
      </c>
      <c r="M18" s="4">
        <v>350.0</v>
      </c>
      <c r="N18" s="4">
        <v>2.0</v>
      </c>
      <c r="O18" s="4" t="s">
        <v>32</v>
      </c>
      <c r="P18" s="5">
        <v>10.0</v>
      </c>
    </row>
    <row r="19" ht="14.25" customHeight="1">
      <c r="B19" s="9" t="s">
        <v>44</v>
      </c>
      <c r="C19" s="3" t="str">
        <f>#REF!/'Coleta de artigos'!$D19</f>
        <v>#REF!</v>
      </c>
      <c r="D19" s="4"/>
      <c r="E19" s="4"/>
      <c r="F19" s="4">
        <v>10.0</v>
      </c>
      <c r="G19" s="4">
        <v>125.0</v>
      </c>
      <c r="H19" s="4">
        <v>48.0</v>
      </c>
      <c r="I19" s="4" t="s">
        <v>14</v>
      </c>
      <c r="J19" s="4"/>
      <c r="K19" s="4"/>
      <c r="L19" s="4"/>
      <c r="M19" s="4">
        <v>25.0</v>
      </c>
      <c r="N19" s="4"/>
      <c r="O19" s="4" t="s">
        <v>32</v>
      </c>
      <c r="P19" s="5" t="s">
        <v>37</v>
      </c>
    </row>
    <row r="20" ht="14.25" customHeight="1">
      <c r="B20" s="9" t="s">
        <v>45</v>
      </c>
      <c r="C20" s="3" t="str">
        <f>#REF!/'Coleta de artigos'!$D20</f>
        <v>#REF!</v>
      </c>
      <c r="D20" s="4"/>
      <c r="E20" s="4"/>
      <c r="F20" s="4">
        <v>10.0</v>
      </c>
      <c r="G20" s="4">
        <v>130.0</v>
      </c>
      <c r="H20" s="4">
        <v>24.0</v>
      </c>
      <c r="I20" s="4" t="s">
        <v>43</v>
      </c>
      <c r="J20" s="4"/>
      <c r="K20" s="4">
        <v>100.0</v>
      </c>
      <c r="L20" s="4"/>
      <c r="M20" s="4">
        <v>400.0</v>
      </c>
      <c r="N20" s="4">
        <v>1.0</v>
      </c>
      <c r="O20" s="4" t="s">
        <v>32</v>
      </c>
      <c r="P20" s="5" t="s">
        <v>46</v>
      </c>
    </row>
    <row r="21" ht="14.25" customHeight="1">
      <c r="B21" s="9" t="s">
        <v>34</v>
      </c>
      <c r="C21" s="3" t="str">
        <f>#REF!/'Coleta de artigos'!$D21</f>
        <v>#REF!</v>
      </c>
      <c r="D21" s="4"/>
      <c r="E21" s="4"/>
      <c r="F21" s="4">
        <v>10.0</v>
      </c>
      <c r="G21" s="4">
        <v>130.0</v>
      </c>
      <c r="H21" s="4">
        <v>24.0</v>
      </c>
      <c r="I21" s="4" t="s">
        <v>17</v>
      </c>
      <c r="J21" s="4"/>
      <c r="K21" s="4"/>
      <c r="L21" s="4"/>
      <c r="M21" s="4">
        <v>25.0</v>
      </c>
      <c r="N21" s="4"/>
      <c r="O21" s="4" t="s">
        <v>32</v>
      </c>
      <c r="P21" s="5">
        <v>7.0</v>
      </c>
    </row>
    <row r="22" ht="14.25" customHeight="1">
      <c r="B22" s="9" t="s">
        <v>47</v>
      </c>
      <c r="C22" s="3" t="str">
        <f>#REF!/'Coleta de artigos'!$D22</f>
        <v>#REF!</v>
      </c>
      <c r="D22" s="4">
        <f>'Coleta de artigos'!$E22*'Coleta de artigos'!$F22</f>
        <v>900</v>
      </c>
      <c r="E22" s="4">
        <v>90.0</v>
      </c>
      <c r="F22" s="4">
        <v>10.0</v>
      </c>
      <c r="G22" s="4">
        <v>130.0</v>
      </c>
      <c r="H22" s="4">
        <v>120.0</v>
      </c>
      <c r="I22" s="4" t="s">
        <v>14</v>
      </c>
      <c r="J22" s="4"/>
      <c r="K22" s="4">
        <v>50.0</v>
      </c>
      <c r="L22" s="4">
        <v>3.0</v>
      </c>
      <c r="M22" s="4">
        <v>25.0</v>
      </c>
      <c r="N22" s="4"/>
      <c r="O22" s="4" t="s">
        <v>32</v>
      </c>
      <c r="P22" s="5" t="s">
        <v>48</v>
      </c>
    </row>
    <row r="23" ht="14.25" customHeight="1">
      <c r="B23" s="9" t="s">
        <v>34</v>
      </c>
      <c r="C23" s="3" t="str">
        <f>#REF!/'Coleta de artigos'!$D23</f>
        <v>#REF!</v>
      </c>
      <c r="D23" s="4"/>
      <c r="E23" s="4"/>
      <c r="F23" s="4">
        <v>10.0</v>
      </c>
      <c r="G23" s="4">
        <v>150.0</v>
      </c>
      <c r="H23" s="4">
        <v>48.0</v>
      </c>
      <c r="I23" s="4" t="s">
        <v>14</v>
      </c>
      <c r="J23" s="4">
        <v>1.0</v>
      </c>
      <c r="K23" s="4">
        <v>25.0</v>
      </c>
      <c r="L23" s="4"/>
      <c r="M23" s="4">
        <v>600.0</v>
      </c>
      <c r="N23" s="4">
        <v>1.0</v>
      </c>
      <c r="O23" s="4" t="s">
        <v>32</v>
      </c>
      <c r="P23" s="5">
        <v>20.0</v>
      </c>
    </row>
    <row r="24" ht="14.25" customHeight="1">
      <c r="B24" s="9" t="s">
        <v>49</v>
      </c>
      <c r="C24" s="3" t="str">
        <f>#REF!/'Coleta de artigos'!$D24</f>
        <v>#REF!</v>
      </c>
      <c r="D24" s="4"/>
      <c r="E24" s="4"/>
      <c r="F24" s="4">
        <v>15.0</v>
      </c>
      <c r="G24" s="4">
        <v>150.0</v>
      </c>
      <c r="H24" s="4">
        <v>72.0</v>
      </c>
      <c r="I24" s="4" t="s">
        <v>28</v>
      </c>
      <c r="J24" s="4"/>
      <c r="K24" s="4"/>
      <c r="L24" s="4"/>
      <c r="M24" s="4">
        <v>400.0</v>
      </c>
      <c r="N24" s="4">
        <v>5.0</v>
      </c>
      <c r="O24" s="4" t="s">
        <v>32</v>
      </c>
      <c r="P24" s="5">
        <v>10.0</v>
      </c>
    </row>
    <row r="25" ht="14.25" customHeight="1">
      <c r="B25" s="9" t="s">
        <v>50</v>
      </c>
      <c r="C25" s="3" t="str">
        <f>#REF!/'Coleta de artigos'!$D25</f>
        <v>#REF!</v>
      </c>
      <c r="D25" s="4"/>
      <c r="E25" s="4"/>
      <c r="F25" s="4">
        <v>10.0</v>
      </c>
      <c r="G25" s="4">
        <v>150.0</v>
      </c>
      <c r="H25" s="4">
        <v>12.0</v>
      </c>
      <c r="I25" s="4" t="s">
        <v>43</v>
      </c>
      <c r="J25" s="4"/>
      <c r="K25" s="4"/>
      <c r="L25" s="4"/>
      <c r="M25" s="4">
        <v>25.0</v>
      </c>
      <c r="N25" s="4"/>
      <c r="O25" s="4" t="s">
        <v>32</v>
      </c>
      <c r="P25" s="5">
        <v>10.0</v>
      </c>
    </row>
    <row r="26" ht="14.25" customHeight="1">
      <c r="B26" s="9" t="s">
        <v>51</v>
      </c>
      <c r="C26" s="3" t="str">
        <f>#REF!/'Coleta de artigos'!$D26</f>
        <v>#REF!</v>
      </c>
      <c r="D26" s="4"/>
      <c r="E26" s="4"/>
      <c r="F26" s="4">
        <v>10.0</v>
      </c>
      <c r="G26" s="4">
        <v>150.0</v>
      </c>
      <c r="H26" s="4">
        <v>48.0</v>
      </c>
      <c r="I26" s="4" t="s">
        <v>14</v>
      </c>
      <c r="J26" s="4"/>
      <c r="K26" s="4"/>
      <c r="L26" s="4"/>
      <c r="M26" s="4">
        <v>25.0</v>
      </c>
      <c r="N26" s="4"/>
      <c r="O26" s="4" t="s">
        <v>32</v>
      </c>
      <c r="P26" s="5" t="s">
        <v>52</v>
      </c>
    </row>
    <row r="27" ht="14.25" customHeight="1">
      <c r="B27" s="9" t="s">
        <v>53</v>
      </c>
      <c r="C27" s="3" t="str">
        <f>#REF!/'Coleta de artigos'!$D27</f>
        <v>#REF!</v>
      </c>
      <c r="D27" s="4"/>
      <c r="E27" s="4"/>
      <c r="F27" s="4">
        <v>9.0</v>
      </c>
      <c r="G27" s="4">
        <v>160.0</v>
      </c>
      <c r="H27" s="4">
        <v>20.0</v>
      </c>
      <c r="I27" s="4" t="s">
        <v>17</v>
      </c>
      <c r="J27" s="4"/>
      <c r="K27" s="4"/>
      <c r="L27" s="4"/>
      <c r="M27" s="4">
        <v>25.0</v>
      </c>
      <c r="N27" s="4"/>
      <c r="O27" s="4" t="s">
        <v>32</v>
      </c>
      <c r="P27" s="5" t="s">
        <v>54</v>
      </c>
    </row>
    <row r="28" ht="14.25" customHeight="1">
      <c r="B28" s="9" t="s">
        <v>55</v>
      </c>
      <c r="C28" s="3" t="str">
        <f>#REF!/'Coleta de artigos'!$D28</f>
        <v>#REF!</v>
      </c>
      <c r="D28" s="4"/>
      <c r="E28" s="4"/>
      <c r="F28" s="4">
        <v>8.0</v>
      </c>
      <c r="G28" s="4">
        <v>240.0</v>
      </c>
      <c r="H28" s="4">
        <v>3.0</v>
      </c>
      <c r="I28" s="4" t="s">
        <v>17</v>
      </c>
      <c r="J28" s="4"/>
      <c r="K28" s="4"/>
      <c r="L28" s="4"/>
      <c r="M28" s="4">
        <v>25.0</v>
      </c>
      <c r="N28" s="4"/>
      <c r="O28" s="4" t="s">
        <v>56</v>
      </c>
      <c r="P28" s="5" t="s">
        <v>57</v>
      </c>
    </row>
    <row r="29" ht="14.25" customHeight="1">
      <c r="B29" s="9" t="s">
        <v>58</v>
      </c>
      <c r="C29" s="3" t="str">
        <f>#REF!/'Coleta de artigos'!$D29</f>
        <v>#REF!</v>
      </c>
      <c r="D29" s="4"/>
      <c r="E29" s="4"/>
      <c r="F29" s="4">
        <v>10.0</v>
      </c>
      <c r="G29" s="4">
        <v>200.0</v>
      </c>
      <c r="H29" s="4">
        <v>24.0</v>
      </c>
      <c r="I29" s="4" t="s">
        <v>14</v>
      </c>
      <c r="J29" s="4">
        <v>24.0</v>
      </c>
      <c r="K29" s="4">
        <v>70.0</v>
      </c>
      <c r="L29" s="4">
        <v>6.0</v>
      </c>
      <c r="M29" s="4">
        <v>25.0</v>
      </c>
      <c r="N29" s="4"/>
      <c r="O29" s="4" t="s">
        <v>56</v>
      </c>
      <c r="P29" s="5">
        <v>25.0</v>
      </c>
    </row>
    <row r="30" ht="14.25" customHeight="1">
      <c r="B30" s="9" t="s">
        <v>34</v>
      </c>
      <c r="C30" s="3" t="str">
        <f>#REF!/'Coleta de artigos'!$D30</f>
        <v>#REF!</v>
      </c>
      <c r="D30" s="4"/>
      <c r="E30" s="4"/>
      <c r="F30" s="4">
        <v>15.0</v>
      </c>
      <c r="G30" s="4">
        <v>170.0</v>
      </c>
      <c r="H30" s="4">
        <v>72.0</v>
      </c>
      <c r="I30" s="4" t="s">
        <v>28</v>
      </c>
      <c r="J30" s="4">
        <v>2.0</v>
      </c>
      <c r="K30" s="4">
        <v>80.0</v>
      </c>
      <c r="L30" s="4">
        <v>15.0</v>
      </c>
      <c r="M30" s="4">
        <v>400.0</v>
      </c>
      <c r="N30" s="4">
        <v>4.0</v>
      </c>
      <c r="O30" s="4" t="s">
        <v>56</v>
      </c>
      <c r="P30" s="5" t="s">
        <v>59</v>
      </c>
    </row>
    <row r="31" ht="14.25" customHeight="1">
      <c r="B31" s="9" t="s">
        <v>27</v>
      </c>
      <c r="C31" s="3" t="str">
        <f>#REF!/'Coleta de artigos'!$D31</f>
        <v>#REF!</v>
      </c>
      <c r="D31" s="4"/>
      <c r="E31" s="4"/>
      <c r="F31" s="4">
        <v>10.0</v>
      </c>
      <c r="G31" s="4">
        <v>150.0</v>
      </c>
      <c r="H31" s="4">
        <v>48.0</v>
      </c>
      <c r="I31" s="4" t="s">
        <v>17</v>
      </c>
      <c r="J31" s="4"/>
      <c r="K31" s="4">
        <v>80.0</v>
      </c>
      <c r="L31" s="4"/>
      <c r="M31" s="4">
        <v>600.0</v>
      </c>
      <c r="N31" s="4">
        <v>0.5</v>
      </c>
      <c r="O31" s="4" t="s">
        <v>56</v>
      </c>
      <c r="P31" s="5">
        <v>10.0</v>
      </c>
    </row>
    <row r="32" ht="14.25" customHeight="1">
      <c r="B32" s="9" t="s">
        <v>36</v>
      </c>
      <c r="C32" s="3" t="str">
        <f>#REF!/'Coleta de artigos'!$D32</f>
        <v>#REF!</v>
      </c>
      <c r="D32" s="4"/>
      <c r="E32" s="4"/>
      <c r="F32" s="4">
        <v>10.0</v>
      </c>
      <c r="G32" s="4">
        <v>150.0</v>
      </c>
      <c r="H32" s="4">
        <v>72.0</v>
      </c>
      <c r="I32" s="4" t="s">
        <v>28</v>
      </c>
      <c r="J32" s="4">
        <v>2.0</v>
      </c>
      <c r="K32" s="4">
        <v>80.0</v>
      </c>
      <c r="L32" s="4">
        <v>15.0</v>
      </c>
      <c r="M32" s="4">
        <v>25.0</v>
      </c>
      <c r="N32" s="4"/>
      <c r="O32" s="4" t="s">
        <v>56</v>
      </c>
      <c r="P32" s="5" t="s">
        <v>59</v>
      </c>
    </row>
    <row r="33" ht="14.25" customHeight="1">
      <c r="B33" s="9" t="s">
        <v>60</v>
      </c>
      <c r="C33" s="3" t="str">
        <f>#REF!/'Coleta de artigos'!$D33</f>
        <v>#REF!</v>
      </c>
      <c r="D33" s="4"/>
      <c r="E33" s="4"/>
      <c r="F33" s="4">
        <v>15.0</v>
      </c>
      <c r="G33" s="4">
        <v>170.0</v>
      </c>
      <c r="H33" s="4">
        <v>72.0</v>
      </c>
      <c r="I33" s="4" t="s">
        <v>28</v>
      </c>
      <c r="J33" s="4">
        <v>2.0</v>
      </c>
      <c r="K33" s="4">
        <v>80.0</v>
      </c>
      <c r="L33" s="4">
        <v>15.0</v>
      </c>
      <c r="M33" s="4">
        <v>400.0</v>
      </c>
      <c r="N33" s="4">
        <v>4.0</v>
      </c>
      <c r="O33" s="4" t="s">
        <v>56</v>
      </c>
      <c r="P33" s="5" t="s">
        <v>59</v>
      </c>
    </row>
    <row r="34" ht="14.25" customHeight="1">
      <c r="B34" s="9" t="s">
        <v>61</v>
      </c>
      <c r="C34" s="3" t="str">
        <f>#REF!/'Coleta de artigos'!$D34</f>
        <v>#REF!</v>
      </c>
      <c r="D34" s="4"/>
      <c r="E34" s="4"/>
      <c r="F34" s="4">
        <v>15.0</v>
      </c>
      <c r="G34" s="4">
        <v>170.0</v>
      </c>
      <c r="H34" s="4">
        <v>72.0</v>
      </c>
      <c r="I34" s="4" t="s">
        <v>28</v>
      </c>
      <c r="J34" s="4"/>
      <c r="K34" s="4"/>
      <c r="L34" s="4"/>
      <c r="M34" s="4">
        <v>400.0</v>
      </c>
      <c r="N34" s="4">
        <v>4.0</v>
      </c>
      <c r="O34" s="4" t="s">
        <v>56</v>
      </c>
      <c r="P34" s="5" t="s">
        <v>59</v>
      </c>
    </row>
    <row r="35" ht="14.25" customHeight="1">
      <c r="B35" s="9" t="s">
        <v>62</v>
      </c>
      <c r="C35" s="3" t="str">
        <f>#REF!/'Coleta de artigos'!$D35</f>
        <v>#REF!</v>
      </c>
      <c r="D35" s="4"/>
      <c r="E35" s="4"/>
      <c r="F35" s="4">
        <v>10.0</v>
      </c>
      <c r="G35" s="4">
        <v>180.0</v>
      </c>
      <c r="H35" s="4">
        <v>48.0</v>
      </c>
      <c r="I35" s="4" t="s">
        <v>14</v>
      </c>
      <c r="J35" s="4"/>
      <c r="K35" s="4">
        <v>110.0</v>
      </c>
      <c r="L35" s="4">
        <v>12.0</v>
      </c>
      <c r="M35" s="4">
        <v>800.0</v>
      </c>
      <c r="N35" s="4">
        <v>3.0</v>
      </c>
      <c r="O35" s="4" t="s">
        <v>56</v>
      </c>
      <c r="P35" s="5" t="s">
        <v>63</v>
      </c>
    </row>
    <row r="36" ht="14.25" customHeight="1">
      <c r="B36" s="9" t="s">
        <v>64</v>
      </c>
      <c r="C36" s="3" t="str">
        <f>#REF!/'Coleta de artigos'!$D36</f>
        <v>#REF!</v>
      </c>
      <c r="D36" s="4"/>
      <c r="E36" s="4"/>
      <c r="F36" s="4">
        <v>10.0</v>
      </c>
      <c r="G36" s="4">
        <v>180.0</v>
      </c>
      <c r="H36" s="4">
        <v>48.0</v>
      </c>
      <c r="I36" s="4" t="s">
        <v>14</v>
      </c>
      <c r="J36" s="4"/>
      <c r="K36" s="4"/>
      <c r="L36" s="4"/>
      <c r="M36" s="4">
        <v>600.0</v>
      </c>
      <c r="N36" s="4"/>
      <c r="O36" s="4" t="s">
        <v>56</v>
      </c>
      <c r="P36" s="5" t="s">
        <v>65</v>
      </c>
    </row>
    <row r="37" ht="14.25" customHeight="1">
      <c r="B37" s="9" t="s">
        <v>64</v>
      </c>
      <c r="C37" s="3" t="str">
        <f>#REF!/'Coleta de artigos'!$D37</f>
        <v>#REF!</v>
      </c>
      <c r="D37" s="4">
        <f>'Coleta de artigos'!$E37*'Coleta de artigos'!$F37</f>
        <v>3000</v>
      </c>
      <c r="E37" s="4">
        <v>300.0</v>
      </c>
      <c r="F37" s="4">
        <v>10.0</v>
      </c>
      <c r="G37" s="4">
        <v>140.0</v>
      </c>
      <c r="H37" s="4">
        <v>22.0</v>
      </c>
      <c r="I37" s="4" t="s">
        <v>66</v>
      </c>
      <c r="J37" s="4">
        <v>0.5</v>
      </c>
      <c r="K37" s="4">
        <v>50.0</v>
      </c>
      <c r="L37" s="4"/>
      <c r="M37" s="4">
        <v>25.0</v>
      </c>
      <c r="N37" s="4"/>
      <c r="O37" s="4" t="s">
        <v>32</v>
      </c>
      <c r="P37" s="5">
        <v>10.0</v>
      </c>
    </row>
    <row r="38" ht="14.25" customHeight="1">
      <c r="B38" s="9" t="s">
        <v>55</v>
      </c>
      <c r="C38" s="3" t="str">
        <f>#REF!/'Coleta de artigos'!$D38</f>
        <v>#REF!</v>
      </c>
      <c r="D38" s="4">
        <f>'Coleta de artigos'!$E38*'Coleta de artigos'!$F38</f>
        <v>350</v>
      </c>
      <c r="E38" s="4">
        <v>35.0</v>
      </c>
      <c r="F38" s="4">
        <v>10.0</v>
      </c>
      <c r="G38" s="4">
        <v>110.0</v>
      </c>
      <c r="H38" s="4">
        <v>20.0</v>
      </c>
      <c r="I38" s="4" t="s">
        <v>14</v>
      </c>
      <c r="J38" s="4"/>
      <c r="K38" s="4"/>
      <c r="L38" s="4"/>
      <c r="M38" s="4">
        <v>25.0</v>
      </c>
      <c r="N38" s="4"/>
      <c r="O38" s="4" t="s">
        <v>32</v>
      </c>
      <c r="P38" s="5">
        <v>20.0</v>
      </c>
    </row>
    <row r="39" ht="14.25" customHeight="1">
      <c r="B39" s="9" t="s">
        <v>67</v>
      </c>
      <c r="C39" s="3" t="str">
        <f>#REF!/'Coleta de artigos'!$D39</f>
        <v>#REF!</v>
      </c>
      <c r="D39" s="4">
        <f>'Coleta de artigos'!$E39*'Coleta de artigos'!$F39</f>
        <v>500</v>
      </c>
      <c r="E39" s="4">
        <v>50.0</v>
      </c>
      <c r="F39" s="4">
        <v>10.0</v>
      </c>
      <c r="G39" s="4">
        <v>110.0</v>
      </c>
      <c r="H39" s="4">
        <v>72.0</v>
      </c>
      <c r="I39" s="4" t="s">
        <v>14</v>
      </c>
      <c r="J39" s="4"/>
      <c r="K39" s="4">
        <v>60.0</v>
      </c>
      <c r="L39" s="4">
        <v>12.0</v>
      </c>
      <c r="M39" s="4">
        <v>25.0</v>
      </c>
      <c r="N39" s="4"/>
      <c r="O39" s="4" t="s">
        <v>32</v>
      </c>
      <c r="P39" s="5" t="s">
        <v>68</v>
      </c>
    </row>
    <row r="40" ht="14.25" customHeight="1">
      <c r="B40" s="9" t="s">
        <v>69</v>
      </c>
      <c r="C40" s="3" t="str">
        <f>#REF!/'Coleta de artigos'!$D40</f>
        <v>#REF!</v>
      </c>
      <c r="D40" s="4">
        <f>'Coleta de artigos'!$E40*'Coleta de artigos'!$F40</f>
        <v>160</v>
      </c>
      <c r="E40" s="4">
        <v>16.0</v>
      </c>
      <c r="F40" s="4">
        <v>10.0</v>
      </c>
      <c r="G40" s="4">
        <v>120.0</v>
      </c>
      <c r="H40" s="4">
        <v>24.0</v>
      </c>
      <c r="I40" s="4" t="s">
        <v>14</v>
      </c>
      <c r="J40" s="4"/>
      <c r="K40" s="4">
        <v>120.0</v>
      </c>
      <c r="L40" s="4">
        <v>12.0</v>
      </c>
      <c r="M40" s="4">
        <v>25.0</v>
      </c>
      <c r="N40" s="4"/>
      <c r="O40" s="4" t="s">
        <v>32</v>
      </c>
      <c r="P40" s="5">
        <v>10.0</v>
      </c>
    </row>
    <row r="41" ht="14.25" customHeight="1">
      <c r="B41" s="9" t="s">
        <v>70</v>
      </c>
      <c r="C41" s="3" t="str">
        <f>#REF!/'Coleta de artigos'!$D41</f>
        <v>#REF!</v>
      </c>
      <c r="D41" s="4">
        <f>'Coleta de artigos'!$E41*'Coleta de artigos'!$F41</f>
        <v>160</v>
      </c>
      <c r="E41" s="4">
        <v>16.0</v>
      </c>
      <c r="F41" s="4">
        <v>10.0</v>
      </c>
      <c r="G41" s="4">
        <v>180.0</v>
      </c>
      <c r="H41" s="4">
        <v>24.0</v>
      </c>
      <c r="I41" s="4" t="s">
        <v>14</v>
      </c>
      <c r="J41" s="4"/>
      <c r="K41" s="4">
        <v>120.0</v>
      </c>
      <c r="L41" s="4">
        <v>12.0</v>
      </c>
      <c r="M41" s="4">
        <v>25.0</v>
      </c>
      <c r="N41" s="4"/>
      <c r="O41" s="4" t="s">
        <v>56</v>
      </c>
      <c r="P41" s="5" t="s">
        <v>71</v>
      </c>
    </row>
    <row r="42" ht="14.25" customHeight="1">
      <c r="B42" s="9" t="s">
        <v>72</v>
      </c>
      <c r="C42" s="3" t="str">
        <f>#REF!/'Coleta de artigos'!$D42</f>
        <v>#REF!</v>
      </c>
      <c r="D42" s="4">
        <f>'Coleta de artigos'!$E42*'Coleta de artigos'!$F42</f>
        <v>200</v>
      </c>
      <c r="E42" s="4">
        <v>20.0</v>
      </c>
      <c r="F42" s="4">
        <v>10.0</v>
      </c>
      <c r="G42" s="4">
        <v>200.0</v>
      </c>
      <c r="H42" s="4">
        <v>48.0</v>
      </c>
      <c r="I42" s="4" t="s">
        <v>14</v>
      </c>
      <c r="J42" s="4">
        <v>24.0</v>
      </c>
      <c r="K42" s="4"/>
      <c r="L42" s="4"/>
      <c r="M42" s="4">
        <v>500.0</v>
      </c>
      <c r="N42" s="4">
        <v>1.0</v>
      </c>
      <c r="O42" s="4" t="s">
        <v>15</v>
      </c>
      <c r="P42" s="5" t="s">
        <v>73</v>
      </c>
    </row>
    <row r="43" ht="14.25" customHeight="1">
      <c r="B43" s="9" t="s">
        <v>74</v>
      </c>
      <c r="C43" s="3" t="str">
        <f>#REF!/'Coleta de artigos'!$D43</f>
        <v>#REF!</v>
      </c>
      <c r="D43" s="4">
        <f>'Coleta de artigos'!$E43*'Coleta de artigos'!$F43</f>
        <v>200</v>
      </c>
      <c r="E43" s="4">
        <v>20.0</v>
      </c>
      <c r="F43" s="4">
        <v>10.0</v>
      </c>
      <c r="G43" s="4">
        <v>200.0</v>
      </c>
      <c r="H43" s="4">
        <v>48.0</v>
      </c>
      <c r="I43" s="4" t="s">
        <v>14</v>
      </c>
      <c r="J43" s="4">
        <v>24.0</v>
      </c>
      <c r="K43" s="4"/>
      <c r="L43" s="4"/>
      <c r="M43" s="4">
        <v>700.0</v>
      </c>
      <c r="N43" s="4">
        <v>8.0</v>
      </c>
      <c r="O43" s="4" t="s">
        <v>56</v>
      </c>
      <c r="P43" s="5" t="s">
        <v>75</v>
      </c>
    </row>
    <row r="44" ht="14.25" customHeight="1">
      <c r="B44" s="9" t="s">
        <v>76</v>
      </c>
      <c r="C44" s="3" t="str">
        <f>#REF!/'Coleta de artigos'!$D44</f>
        <v>#REF!</v>
      </c>
      <c r="D44" s="4">
        <f>'Coleta de artigos'!$E44*'Coleta de artigos'!$F44</f>
        <v>500</v>
      </c>
      <c r="E44" s="4">
        <v>50.0</v>
      </c>
      <c r="F44" s="4">
        <v>10.0</v>
      </c>
      <c r="G44" s="4">
        <v>150.0</v>
      </c>
      <c r="H44" s="4">
        <v>72.0</v>
      </c>
      <c r="I44" s="4" t="s">
        <v>14</v>
      </c>
      <c r="J44" s="4"/>
      <c r="K44" s="4"/>
      <c r="L44" s="4"/>
      <c r="M44" s="4">
        <v>700.0</v>
      </c>
      <c r="N44" s="4">
        <v>4.0</v>
      </c>
      <c r="O44" s="4" t="s">
        <v>56</v>
      </c>
      <c r="P44" s="5" t="s">
        <v>73</v>
      </c>
    </row>
    <row r="45" ht="14.25" customHeight="1">
      <c r="B45" s="9" t="s">
        <v>77</v>
      </c>
      <c r="C45" s="3" t="str">
        <f>#REF!/'Coleta de artigos'!$D45</f>
        <v>#REF!</v>
      </c>
      <c r="D45" s="4">
        <f>'Coleta de artigos'!$E45*'Coleta de artigos'!$F45</f>
        <v>500</v>
      </c>
      <c r="E45" s="4">
        <v>50.0</v>
      </c>
      <c r="F45" s="4">
        <v>10.0</v>
      </c>
      <c r="G45" s="4">
        <v>150.0</v>
      </c>
      <c r="H45" s="4">
        <v>50.0</v>
      </c>
      <c r="I45" s="4" t="s">
        <v>23</v>
      </c>
      <c r="J45" s="4"/>
      <c r="K45" s="4"/>
      <c r="L45" s="4"/>
      <c r="M45" s="4">
        <v>25.0</v>
      </c>
      <c r="N45" s="4"/>
      <c r="O45" s="4" t="s">
        <v>56</v>
      </c>
      <c r="P45" s="5" t="s">
        <v>73</v>
      </c>
    </row>
    <row r="46" ht="14.25" customHeight="1">
      <c r="B46" s="9" t="s">
        <v>78</v>
      </c>
      <c r="C46" s="3" t="str">
        <f>#REF!/'Coleta de artigos'!$D46</f>
        <v>#REF!</v>
      </c>
      <c r="D46" s="4">
        <f>'Coleta de artigos'!$E46*'Coleta de artigos'!$F46</f>
        <v>700</v>
      </c>
      <c r="E46" s="4">
        <v>70.0</v>
      </c>
      <c r="F46" s="4">
        <v>10.0</v>
      </c>
      <c r="G46" s="4">
        <v>200.0</v>
      </c>
      <c r="H46" s="4">
        <v>72.0</v>
      </c>
      <c r="I46" s="4" t="s">
        <v>14</v>
      </c>
      <c r="J46" s="4">
        <v>24.0</v>
      </c>
      <c r="K46" s="4"/>
      <c r="L46" s="4"/>
      <c r="M46" s="4">
        <v>25.0</v>
      </c>
      <c r="N46" s="4"/>
      <c r="O46" s="4" t="s">
        <v>15</v>
      </c>
      <c r="P46" s="5" t="s">
        <v>79</v>
      </c>
    </row>
    <row r="47" ht="14.25" customHeight="1">
      <c r="B47" s="9" t="s">
        <v>80</v>
      </c>
      <c r="C47" s="3" t="str">
        <f>#REF!/'Coleta de artigos'!$D47</f>
        <v>#REF!</v>
      </c>
      <c r="D47" s="4">
        <f>'Coleta de artigos'!$E47*'Coleta de artigos'!$F47</f>
        <v>500</v>
      </c>
      <c r="E47" s="4">
        <v>50.0</v>
      </c>
      <c r="F47" s="4">
        <v>10.0</v>
      </c>
      <c r="G47" s="4">
        <v>150.0</v>
      </c>
      <c r="H47" s="4">
        <v>6.0</v>
      </c>
      <c r="I47" s="4" t="s">
        <v>14</v>
      </c>
      <c r="J47" s="4"/>
      <c r="K47" s="4">
        <v>40.0</v>
      </c>
      <c r="L47" s="4">
        <v>24.0</v>
      </c>
      <c r="M47" s="4">
        <v>25.0</v>
      </c>
      <c r="N47" s="4"/>
      <c r="O47" s="4" t="s">
        <v>56</v>
      </c>
      <c r="P47" s="5" t="s">
        <v>81</v>
      </c>
    </row>
    <row r="48" ht="14.25" customHeight="1">
      <c r="B48" s="9" t="s">
        <v>82</v>
      </c>
      <c r="C48" s="3" t="str">
        <f>#REF!/'Coleta de artigos'!$D48</f>
        <v>#REF!</v>
      </c>
      <c r="D48" s="4">
        <f>'Coleta de artigos'!$E48*'Coleta de artigos'!$F48</f>
        <v>800</v>
      </c>
      <c r="E48" s="4">
        <v>80.0</v>
      </c>
      <c r="F48" s="4">
        <v>10.0</v>
      </c>
      <c r="G48" s="4">
        <v>150.0</v>
      </c>
      <c r="H48" s="4">
        <v>6.0</v>
      </c>
      <c r="I48" s="4" t="s">
        <v>14</v>
      </c>
      <c r="J48" s="4"/>
      <c r="K48" s="4">
        <v>40.0</v>
      </c>
      <c r="L48" s="4">
        <v>12.0</v>
      </c>
      <c r="M48" s="4">
        <v>25.0</v>
      </c>
      <c r="N48" s="4"/>
      <c r="O48" s="4" t="s">
        <v>56</v>
      </c>
      <c r="P48" s="5" t="s">
        <v>83</v>
      </c>
    </row>
    <row r="49" ht="14.25" customHeight="1">
      <c r="B49" s="9" t="s">
        <v>84</v>
      </c>
      <c r="C49" s="3" t="str">
        <f>#REF!/'Coleta de artigos'!$D49</f>
        <v>#REF!</v>
      </c>
      <c r="D49" s="4">
        <f>'Coleta de artigos'!$E49*'Coleta de artigos'!$F49</f>
        <v>1400</v>
      </c>
      <c r="E49" s="4">
        <v>140.0</v>
      </c>
      <c r="F49" s="4">
        <v>10.0</v>
      </c>
      <c r="G49" s="4">
        <v>150.0</v>
      </c>
      <c r="H49" s="4">
        <v>48.0</v>
      </c>
      <c r="I49" s="4" t="s">
        <v>14</v>
      </c>
      <c r="J49" s="4"/>
      <c r="K49" s="4">
        <v>80.0</v>
      </c>
      <c r="L49" s="4">
        <v>8.0</v>
      </c>
      <c r="M49" s="4">
        <v>25.0</v>
      </c>
      <c r="N49" s="4"/>
      <c r="O49" s="4" t="s">
        <v>32</v>
      </c>
      <c r="P49" s="5" t="s">
        <v>85</v>
      </c>
    </row>
    <row r="50" ht="14.25" customHeight="1">
      <c r="B50" s="9" t="s">
        <v>86</v>
      </c>
      <c r="C50" s="3" t="str">
        <f>#REF!/'Coleta de artigos'!$D50</f>
        <v>#REF!</v>
      </c>
      <c r="D50" s="4">
        <f>'Coleta de artigos'!$E50*'Coleta de artigos'!$F50</f>
        <v>400</v>
      </c>
      <c r="E50" s="4">
        <v>40.0</v>
      </c>
      <c r="F50" s="4">
        <v>10.0</v>
      </c>
      <c r="G50" s="4">
        <v>25.0</v>
      </c>
      <c r="H50" s="4">
        <v>48.0</v>
      </c>
      <c r="I50" s="4" t="s">
        <v>87</v>
      </c>
      <c r="J50" s="4"/>
      <c r="K50" s="4">
        <v>80.0</v>
      </c>
      <c r="L50" s="4">
        <v>4.0</v>
      </c>
      <c r="M50" s="4">
        <v>25.0</v>
      </c>
      <c r="N50" s="4"/>
      <c r="O50" s="4" t="s">
        <v>32</v>
      </c>
      <c r="P50" s="5" t="s">
        <v>88</v>
      </c>
    </row>
    <row r="51" ht="14.25" customHeight="1">
      <c r="B51" s="9" t="s">
        <v>89</v>
      </c>
      <c r="C51" s="3" t="str">
        <f>#REF!/'Coleta de artigos'!$D51</f>
        <v>#REF!</v>
      </c>
      <c r="D51" s="4">
        <f>'Coleta de artigos'!$E51*'Coleta de artigos'!$F51</f>
        <v>2000</v>
      </c>
      <c r="E51" s="4">
        <v>200.0</v>
      </c>
      <c r="F51" s="4">
        <v>10.0</v>
      </c>
      <c r="G51" s="4">
        <v>120.0</v>
      </c>
      <c r="H51" s="4">
        <v>48.0</v>
      </c>
      <c r="I51" s="4" t="s">
        <v>14</v>
      </c>
      <c r="J51" s="4"/>
      <c r="K51" s="4">
        <v>100.0</v>
      </c>
      <c r="L51" s="4">
        <v>3.0</v>
      </c>
      <c r="M51" s="4">
        <v>25.0</v>
      </c>
      <c r="N51" s="4"/>
      <c r="O51" s="4" t="s">
        <v>32</v>
      </c>
      <c r="P51" s="5">
        <v>10.0</v>
      </c>
    </row>
    <row r="52" ht="14.25" customHeight="1">
      <c r="B52" s="9" t="s">
        <v>90</v>
      </c>
      <c r="C52" s="3" t="str">
        <f>#REF!/'Coleta de artigos'!$D52</f>
        <v>#REF!</v>
      </c>
      <c r="D52" s="4">
        <f>'Coleta de artigos'!$E52*'Coleta de artigos'!$F52</f>
        <v>800</v>
      </c>
      <c r="E52" s="4">
        <v>80.0</v>
      </c>
      <c r="F52" s="4">
        <v>10.0</v>
      </c>
      <c r="G52" s="4">
        <v>170.0</v>
      </c>
      <c r="H52" s="4">
        <v>48.0</v>
      </c>
      <c r="I52" s="4" t="s">
        <v>14</v>
      </c>
      <c r="J52" s="4">
        <v>10.0</v>
      </c>
      <c r="K52" s="4">
        <v>100.0</v>
      </c>
      <c r="L52" s="4">
        <v>8.0</v>
      </c>
      <c r="M52" s="4">
        <v>500.0</v>
      </c>
      <c r="N52" s="4">
        <v>2.0</v>
      </c>
      <c r="O52" s="4" t="s">
        <v>56</v>
      </c>
      <c r="P52" s="5" t="s">
        <v>65</v>
      </c>
    </row>
    <row r="53" ht="14.25" customHeight="1">
      <c r="B53" s="9" t="s">
        <v>91</v>
      </c>
      <c r="C53" s="3" t="str">
        <f>#REF!/'Coleta de artigos'!$D53</f>
        <v>#REF!</v>
      </c>
      <c r="D53" s="4">
        <f>'Coleta de artigos'!$E53*'Coleta de artigos'!$F53</f>
        <v>2000</v>
      </c>
      <c r="E53" s="4">
        <v>200.0</v>
      </c>
      <c r="F53" s="4">
        <v>10.0</v>
      </c>
      <c r="G53" s="4">
        <v>200.0</v>
      </c>
      <c r="H53" s="4">
        <v>48.0</v>
      </c>
      <c r="I53" s="4" t="s">
        <v>14</v>
      </c>
      <c r="J53" s="4"/>
      <c r="K53" s="4">
        <v>100.0</v>
      </c>
      <c r="L53" s="4">
        <v>3.0</v>
      </c>
      <c r="M53" s="4">
        <v>25.0</v>
      </c>
      <c r="N53" s="4"/>
      <c r="O53" s="4" t="s">
        <v>56</v>
      </c>
      <c r="P53" s="5" t="s">
        <v>92</v>
      </c>
    </row>
    <row r="54" ht="14.25" customHeight="1">
      <c r="B54" s="9" t="s">
        <v>93</v>
      </c>
      <c r="C54" s="3" t="str">
        <f>#REF!/'Coleta de artigos'!$D54</f>
        <v>#REF!</v>
      </c>
      <c r="D54" s="4">
        <f>'Coleta de artigos'!$E54*'Coleta de artigos'!$F54</f>
        <v>750</v>
      </c>
      <c r="E54" s="4">
        <v>75.0</v>
      </c>
      <c r="F54" s="4">
        <v>10.0</v>
      </c>
      <c r="G54" s="4">
        <v>250.0</v>
      </c>
      <c r="H54" s="4">
        <v>72.0</v>
      </c>
      <c r="I54" s="4" t="s">
        <v>14</v>
      </c>
      <c r="J54" s="4"/>
      <c r="K54" s="4"/>
      <c r="L54" s="4"/>
      <c r="M54" s="4">
        <v>500.0</v>
      </c>
      <c r="N54" s="4">
        <v>2.0</v>
      </c>
      <c r="O54" s="4" t="s">
        <v>56</v>
      </c>
      <c r="P54" s="5" t="s">
        <v>94</v>
      </c>
    </row>
    <row r="55" ht="14.25" customHeight="1">
      <c r="B55" s="9" t="s">
        <v>95</v>
      </c>
      <c r="C55" s="3" t="str">
        <f>#REF!/'Coleta de artigos'!$D55</f>
        <v>#REF!</v>
      </c>
      <c r="D55" s="4">
        <f>'Coleta de artigos'!$E55*'Coleta de artigos'!$F55</f>
        <v>700</v>
      </c>
      <c r="E55" s="4">
        <v>70.0</v>
      </c>
      <c r="F55" s="4">
        <v>10.0</v>
      </c>
      <c r="G55" s="4">
        <v>180.0</v>
      </c>
      <c r="H55" s="4">
        <v>48.0</v>
      </c>
      <c r="I55" s="4" t="s">
        <v>17</v>
      </c>
      <c r="J55" s="4"/>
      <c r="K55" s="4"/>
      <c r="L55" s="4"/>
      <c r="M55" s="4">
        <v>500.0</v>
      </c>
      <c r="N55" s="4">
        <v>0.5</v>
      </c>
      <c r="O55" s="4" t="s">
        <v>15</v>
      </c>
      <c r="P55" s="5" t="s">
        <v>63</v>
      </c>
    </row>
    <row r="56" ht="14.25" customHeight="1">
      <c r="B56" s="9" t="s">
        <v>96</v>
      </c>
      <c r="C56" s="3" t="str">
        <f>#REF!/'Coleta de artigos'!$D56</f>
        <v>#REF!</v>
      </c>
      <c r="D56" s="4">
        <f>'Coleta de artigos'!$E56*'Coleta de artigos'!$F56</f>
        <v>700</v>
      </c>
      <c r="E56" s="4">
        <v>70.0</v>
      </c>
      <c r="F56" s="4">
        <v>10.0</v>
      </c>
      <c r="G56" s="4">
        <v>130.0</v>
      </c>
      <c r="H56" s="4">
        <v>24.0</v>
      </c>
      <c r="I56" s="4" t="s">
        <v>43</v>
      </c>
      <c r="J56" s="4"/>
      <c r="K56" s="4"/>
      <c r="L56" s="4"/>
      <c r="M56" s="4">
        <v>25.0</v>
      </c>
      <c r="N56" s="4"/>
      <c r="O56" s="4" t="s">
        <v>32</v>
      </c>
      <c r="P56" s="5" t="s">
        <v>81</v>
      </c>
    </row>
    <row r="57" ht="14.25" customHeight="1">
      <c r="B57" s="9" t="s">
        <v>95</v>
      </c>
      <c r="C57" s="3" t="str">
        <f>#REF!/'Coleta de artigos'!$D57</f>
        <v>#REF!</v>
      </c>
      <c r="D57" s="4">
        <f>'Coleta de artigos'!$E57*'Coleta de artigos'!$F57</f>
        <v>700</v>
      </c>
      <c r="E57" s="4">
        <v>70.0</v>
      </c>
      <c r="F57" s="4">
        <v>10.0</v>
      </c>
      <c r="G57" s="4">
        <v>130.0</v>
      </c>
      <c r="H57" s="4">
        <v>48.0</v>
      </c>
      <c r="I57" s="4" t="s">
        <v>14</v>
      </c>
      <c r="J57" s="4"/>
      <c r="K57" s="4">
        <v>100.0</v>
      </c>
      <c r="L57" s="4">
        <v>12.0</v>
      </c>
      <c r="M57" s="4">
        <v>25.0</v>
      </c>
      <c r="N57" s="4"/>
      <c r="O57" s="4" t="s">
        <v>32</v>
      </c>
      <c r="P57" s="5">
        <v>9.0</v>
      </c>
    </row>
    <row r="58" ht="14.25" customHeight="1">
      <c r="B58" s="9" t="s">
        <v>97</v>
      </c>
      <c r="C58" s="3" t="str">
        <f>#REF!/'Coleta de artigos'!$D58</f>
        <v>#REF!</v>
      </c>
      <c r="D58" s="4">
        <f>'Coleta de artigos'!$E58*'Coleta de artigos'!$F58</f>
        <v>1400</v>
      </c>
      <c r="E58" s="4">
        <v>140.0</v>
      </c>
      <c r="F58" s="4">
        <v>10.0</v>
      </c>
      <c r="G58" s="4">
        <v>130.0</v>
      </c>
      <c r="H58" s="4">
        <v>72.0</v>
      </c>
      <c r="I58" s="4" t="s">
        <v>17</v>
      </c>
      <c r="J58" s="4"/>
      <c r="K58" s="4"/>
      <c r="L58" s="4"/>
      <c r="M58" s="4">
        <v>25.0</v>
      </c>
      <c r="N58" s="4"/>
      <c r="O58" s="4" t="s">
        <v>32</v>
      </c>
      <c r="P58" s="5">
        <v>10.0</v>
      </c>
    </row>
    <row r="59" ht="14.25" customHeight="1">
      <c r="B59" s="9" t="s">
        <v>98</v>
      </c>
      <c r="C59" s="3" t="str">
        <f>#REF!/'Coleta de artigos'!$D59</f>
        <v>#REF!</v>
      </c>
      <c r="D59" s="4">
        <f>'Coleta de artigos'!$E59*'Coleta de artigos'!$F59</f>
        <v>1400</v>
      </c>
      <c r="E59" s="4">
        <v>140.0</v>
      </c>
      <c r="F59" s="4">
        <v>10.0</v>
      </c>
      <c r="G59" s="4">
        <v>130.0</v>
      </c>
      <c r="H59" s="4">
        <v>24.0</v>
      </c>
      <c r="I59" s="4" t="s">
        <v>14</v>
      </c>
      <c r="J59" s="4"/>
      <c r="K59" s="4">
        <v>70.0</v>
      </c>
      <c r="L59" s="4"/>
      <c r="M59" s="4">
        <v>25.0</v>
      </c>
      <c r="N59" s="4"/>
      <c r="O59" s="4" t="s">
        <v>56</v>
      </c>
      <c r="P59" s="5">
        <v>50.0</v>
      </c>
    </row>
    <row r="60" ht="14.25" customHeight="1">
      <c r="B60" s="9" t="s">
        <v>99</v>
      </c>
      <c r="C60" s="3" t="str">
        <f>#REF!/'Coleta de artigos'!$D60</f>
        <v>#REF!</v>
      </c>
      <c r="D60" s="4">
        <f>'Coleta de artigos'!$E60*'Coleta de artigos'!$F60</f>
        <v>200</v>
      </c>
      <c r="E60" s="4">
        <v>20.0</v>
      </c>
      <c r="F60" s="5" t="s">
        <v>68</v>
      </c>
      <c r="G60" s="4">
        <v>220.0</v>
      </c>
      <c r="H60" s="4">
        <v>24.0</v>
      </c>
      <c r="I60" s="4" t="s">
        <v>14</v>
      </c>
      <c r="J60" s="4"/>
      <c r="K60" s="4">
        <v>60.0</v>
      </c>
      <c r="L60" s="4"/>
      <c r="M60" s="4">
        <v>550.0</v>
      </c>
      <c r="N60" s="4">
        <v>2.0</v>
      </c>
      <c r="O60" s="4" t="s">
        <v>15</v>
      </c>
      <c r="P60" s="5" t="s">
        <v>100</v>
      </c>
    </row>
    <row r="61" ht="14.25" customHeight="1">
      <c r="B61" s="9" t="s">
        <v>101</v>
      </c>
      <c r="C61" s="3" t="str">
        <f>#REF!/'Coleta de artigos'!$D61</f>
        <v>#REF!</v>
      </c>
      <c r="D61" s="4">
        <f>'Coleta de artigos'!$E61*'Coleta de artigos'!$F61</f>
        <v>800</v>
      </c>
      <c r="E61" s="4">
        <v>80.0</v>
      </c>
      <c r="F61" s="4">
        <v>10.0</v>
      </c>
      <c r="G61" s="4">
        <v>200.0</v>
      </c>
      <c r="H61" s="4">
        <v>24.0</v>
      </c>
      <c r="I61" s="4" t="s">
        <v>14</v>
      </c>
      <c r="J61" s="4"/>
      <c r="K61" s="4">
        <v>80.0</v>
      </c>
      <c r="L61" s="4">
        <v>12.0</v>
      </c>
      <c r="M61" s="4">
        <v>700.0</v>
      </c>
      <c r="N61" s="4">
        <v>0.5</v>
      </c>
      <c r="O61" s="4" t="s">
        <v>15</v>
      </c>
      <c r="P61" s="5" t="s">
        <v>102</v>
      </c>
    </row>
    <row r="62" ht="14.25" customHeight="1">
      <c r="B62" s="9" t="s">
        <v>103</v>
      </c>
      <c r="C62" s="3" t="str">
        <f>#REF!/'Coleta de artigos'!$D62</f>
        <v>#REF!</v>
      </c>
      <c r="D62" s="4">
        <f>'Coleta de artigos'!$E62*'Coleta de artigos'!$F62</f>
        <v>800</v>
      </c>
      <c r="E62" s="4">
        <v>80.0</v>
      </c>
      <c r="F62" s="4">
        <v>10.0</v>
      </c>
      <c r="G62" s="4">
        <v>200.0</v>
      </c>
      <c r="H62" s="4">
        <v>24.0</v>
      </c>
      <c r="I62" s="4" t="s">
        <v>14</v>
      </c>
      <c r="J62" s="4"/>
      <c r="K62" s="4"/>
      <c r="L62" s="4"/>
      <c r="M62" s="4">
        <v>700.0</v>
      </c>
      <c r="N62" s="4">
        <v>0.5</v>
      </c>
      <c r="O62" s="4" t="s">
        <v>15</v>
      </c>
      <c r="P62" s="5" t="s">
        <v>104</v>
      </c>
    </row>
    <row r="63" ht="14.25" customHeight="1">
      <c r="B63" s="9" t="s">
        <v>105</v>
      </c>
      <c r="C63" s="3" t="str">
        <f>#REF!/'Coleta de artigos'!$D63</f>
        <v>#REF!</v>
      </c>
      <c r="D63" s="4">
        <f>'Coleta de artigos'!$E63*'Coleta de artigos'!$F63</f>
        <v>200</v>
      </c>
      <c r="E63" s="4">
        <v>20.0</v>
      </c>
      <c r="F63" s="4">
        <v>10.0</v>
      </c>
      <c r="G63" s="4">
        <v>170.0</v>
      </c>
      <c r="H63" s="4">
        <v>24.0</v>
      </c>
      <c r="I63" s="4" t="s">
        <v>14</v>
      </c>
      <c r="J63" s="4"/>
      <c r="K63" s="4">
        <v>60.0</v>
      </c>
      <c r="L63" s="4"/>
      <c r="M63" s="4">
        <v>550.0</v>
      </c>
      <c r="N63" s="4">
        <v>2.0</v>
      </c>
      <c r="O63" s="4" t="s">
        <v>20</v>
      </c>
      <c r="P63" s="5">
        <v>10.0</v>
      </c>
    </row>
    <row r="64" ht="14.25" customHeight="1">
      <c r="B64" s="9" t="s">
        <v>106</v>
      </c>
      <c r="C64" s="3" t="str">
        <f>#REF!/'Coleta de artigos'!$D64</f>
        <v>#REF!</v>
      </c>
      <c r="D64" s="4">
        <f>'Coleta de artigos'!$E64*'Coleta de artigos'!$F64</f>
        <v>800</v>
      </c>
      <c r="E64" s="4">
        <v>80.0</v>
      </c>
      <c r="F64" s="4">
        <v>10.0</v>
      </c>
      <c r="G64" s="4">
        <v>200.0</v>
      </c>
      <c r="H64" s="4">
        <v>24.0</v>
      </c>
      <c r="I64" s="4" t="s">
        <v>23</v>
      </c>
      <c r="J64" s="4"/>
      <c r="K64" s="4">
        <v>80.0</v>
      </c>
      <c r="L64" s="4">
        <v>12.0</v>
      </c>
      <c r="M64" s="4">
        <v>700.0</v>
      </c>
      <c r="N64" s="4">
        <v>4.0</v>
      </c>
      <c r="O64" s="4" t="s">
        <v>107</v>
      </c>
      <c r="P64" s="5">
        <v>100.0</v>
      </c>
    </row>
    <row r="65" ht="14.25" customHeight="1">
      <c r="B65" s="9" t="s">
        <v>108</v>
      </c>
      <c r="C65" s="3" t="str">
        <f>#REF!/'Coleta de artigos'!$D65</f>
        <v>#REF!</v>
      </c>
      <c r="D65" s="4">
        <f>'Coleta de artigos'!$E65*'Coleta de artigos'!$F65</f>
        <v>200</v>
      </c>
      <c r="E65" s="4">
        <v>20.0</v>
      </c>
      <c r="F65" s="4">
        <v>10.0</v>
      </c>
      <c r="G65" s="4">
        <v>130.0</v>
      </c>
      <c r="H65" s="4">
        <v>24.0</v>
      </c>
      <c r="I65" s="4" t="s">
        <v>14</v>
      </c>
      <c r="J65" s="4"/>
      <c r="K65" s="4">
        <v>80.0</v>
      </c>
      <c r="L65" s="4"/>
      <c r="M65" s="4">
        <v>25.0</v>
      </c>
      <c r="N65" s="4"/>
      <c r="O65" s="4" t="s">
        <v>32</v>
      </c>
      <c r="P65" s="5" t="s">
        <v>38</v>
      </c>
    </row>
    <row r="66" ht="14.25" customHeight="1">
      <c r="B66" s="9" t="s">
        <v>109</v>
      </c>
      <c r="C66" s="3" t="str">
        <f>#REF!/'Coleta de artigos'!$D66</f>
        <v>#REF!</v>
      </c>
      <c r="D66" s="4">
        <f>'Coleta de artigos'!$E66*'Coleta de artigos'!$F66</f>
        <v>200</v>
      </c>
      <c r="E66" s="4">
        <v>20.0</v>
      </c>
      <c r="F66" s="4">
        <v>10.0</v>
      </c>
      <c r="G66" s="4">
        <v>170.0</v>
      </c>
      <c r="H66" s="4">
        <v>24.0</v>
      </c>
      <c r="I66" s="4" t="s">
        <v>14</v>
      </c>
      <c r="J66" s="4"/>
      <c r="K66" s="4">
        <v>60.0</v>
      </c>
      <c r="L66" s="4"/>
      <c r="M66" s="4">
        <v>350.0</v>
      </c>
      <c r="N66" s="4">
        <v>2.0</v>
      </c>
      <c r="O66" s="4" t="s">
        <v>32</v>
      </c>
      <c r="P66" s="5">
        <v>10.0</v>
      </c>
    </row>
    <row r="67" ht="14.25" customHeight="1">
      <c r="B67" s="9" t="s">
        <v>106</v>
      </c>
      <c r="C67" s="3" t="str">
        <f>#REF!/'Coleta de artigos'!$D67</f>
        <v>#REF!</v>
      </c>
      <c r="D67" s="4">
        <f>'Coleta de artigos'!$E67*'Coleta de artigos'!$F67</f>
        <v>800</v>
      </c>
      <c r="E67" s="4">
        <v>80.0</v>
      </c>
      <c r="F67" s="4">
        <v>10.0</v>
      </c>
      <c r="G67" s="4">
        <v>120.0</v>
      </c>
      <c r="H67" s="4">
        <v>24.0</v>
      </c>
      <c r="I67" s="4" t="s">
        <v>23</v>
      </c>
      <c r="J67" s="4"/>
      <c r="K67" s="4">
        <v>80.0</v>
      </c>
      <c r="L67" s="4">
        <v>12.0</v>
      </c>
      <c r="M67" s="4">
        <v>400.0</v>
      </c>
      <c r="N67" s="4">
        <v>4.0</v>
      </c>
      <c r="O67" s="4" t="s">
        <v>32</v>
      </c>
      <c r="P67" s="5">
        <v>15.0</v>
      </c>
    </row>
    <row r="68" ht="14.25" customHeight="1">
      <c r="B68" s="9" t="s">
        <v>110</v>
      </c>
      <c r="C68" s="3" t="str">
        <f>#REF!/'Coleta de artigos'!$D68</f>
        <v>#REF!</v>
      </c>
      <c r="D68" s="4">
        <f>'Coleta de artigos'!$E68*'Coleta de artigos'!$F68</f>
        <v>1000</v>
      </c>
      <c r="E68" s="4">
        <v>100.0</v>
      </c>
      <c r="F68" s="4">
        <v>10.0</v>
      </c>
      <c r="G68" s="4">
        <v>130.0</v>
      </c>
      <c r="H68" s="4">
        <v>24.0</v>
      </c>
      <c r="I68" s="4" t="s">
        <v>23</v>
      </c>
      <c r="J68" s="4">
        <v>2.0</v>
      </c>
      <c r="K68" s="4">
        <v>100.0</v>
      </c>
      <c r="L68" s="4">
        <v>1.0</v>
      </c>
      <c r="M68" s="4">
        <v>25.0</v>
      </c>
      <c r="N68" s="4"/>
      <c r="O68" s="4" t="s">
        <v>32</v>
      </c>
      <c r="P68" s="5">
        <v>15.0</v>
      </c>
    </row>
    <row r="69" ht="14.25" customHeight="1">
      <c r="B69" s="9" t="s">
        <v>111</v>
      </c>
      <c r="C69" s="3" t="str">
        <f>#REF!/'Coleta de artigos'!$D69</f>
        <v>#REF!</v>
      </c>
      <c r="D69" s="4">
        <f>'Coleta de artigos'!$E69*'Coleta de artigos'!$F69</f>
        <v>200</v>
      </c>
      <c r="E69" s="4">
        <v>20.0</v>
      </c>
      <c r="F69" s="5" t="s">
        <v>68</v>
      </c>
      <c r="G69" s="4">
        <v>150.0</v>
      </c>
      <c r="H69" s="4">
        <v>24.0</v>
      </c>
      <c r="I69" s="4" t="s">
        <v>14</v>
      </c>
      <c r="J69" s="4"/>
      <c r="K69" s="4">
        <v>60.0</v>
      </c>
      <c r="L69" s="4"/>
      <c r="M69" s="4">
        <v>550.0</v>
      </c>
      <c r="N69" s="4">
        <v>2.0</v>
      </c>
      <c r="O69" s="4" t="s">
        <v>56</v>
      </c>
      <c r="P69" s="5" t="s">
        <v>112</v>
      </c>
    </row>
    <row r="70" ht="14.25" customHeight="1">
      <c r="B70" s="9" t="s">
        <v>106</v>
      </c>
      <c r="C70" s="3" t="str">
        <f>#REF!/'Coleta de artigos'!$D70</f>
        <v>#REF!</v>
      </c>
      <c r="D70" s="4">
        <f>'Coleta de artigos'!$E70*'Coleta de artigos'!$F70</f>
        <v>200</v>
      </c>
      <c r="E70" s="4">
        <v>20.0</v>
      </c>
      <c r="F70" s="4">
        <v>10.0</v>
      </c>
      <c r="G70" s="4">
        <v>170.0</v>
      </c>
      <c r="H70" s="4">
        <v>24.0</v>
      </c>
      <c r="I70" s="4" t="s">
        <v>14</v>
      </c>
      <c r="J70" s="4"/>
      <c r="K70" s="4">
        <v>60.0</v>
      </c>
      <c r="L70" s="4"/>
      <c r="M70" s="4">
        <v>600.0</v>
      </c>
      <c r="N70" s="4">
        <v>2.0</v>
      </c>
      <c r="O70" s="4" t="s">
        <v>56</v>
      </c>
      <c r="P70" s="5" t="s">
        <v>113</v>
      </c>
    </row>
    <row r="71" ht="14.25" customHeight="1">
      <c r="B71" s="9" t="s">
        <v>110</v>
      </c>
      <c r="C71" s="3" t="str">
        <f>#REF!/'Coleta de artigos'!$D71</f>
        <v>#REF!</v>
      </c>
      <c r="D71" s="4">
        <f>'Coleta de artigos'!$E71*'Coleta de artigos'!$F71</f>
        <v>800</v>
      </c>
      <c r="E71" s="4">
        <v>80.0</v>
      </c>
      <c r="F71" s="4">
        <v>10.0</v>
      </c>
      <c r="G71" s="4">
        <v>170.0</v>
      </c>
      <c r="H71" s="4">
        <v>48.0</v>
      </c>
      <c r="I71" s="4" t="s">
        <v>14</v>
      </c>
      <c r="J71" s="4">
        <v>8.0</v>
      </c>
      <c r="K71" s="4">
        <v>25.0</v>
      </c>
      <c r="L71" s="4">
        <v>24.0</v>
      </c>
      <c r="M71" s="4">
        <v>500.0</v>
      </c>
      <c r="N71" s="4">
        <v>2.0</v>
      </c>
      <c r="O71" s="4" t="s">
        <v>56</v>
      </c>
      <c r="P71" s="5">
        <v>100.0</v>
      </c>
    </row>
    <row r="72" ht="14.25" customHeight="1">
      <c r="B72" s="9" t="s">
        <v>114</v>
      </c>
      <c r="C72" s="3" t="str">
        <f>#REF!/'Coleta de artigos'!$D72</f>
        <v>#REF!</v>
      </c>
      <c r="D72" s="4">
        <f>'Coleta de artigos'!$E72*'Coleta de artigos'!$F72</f>
        <v>800</v>
      </c>
      <c r="E72" s="4">
        <v>80.0</v>
      </c>
      <c r="F72" s="4">
        <v>10.0</v>
      </c>
      <c r="G72" s="4">
        <v>200.0</v>
      </c>
      <c r="H72" s="4">
        <v>24.0</v>
      </c>
      <c r="I72" s="4" t="s">
        <v>23</v>
      </c>
      <c r="J72" s="4"/>
      <c r="K72" s="4">
        <v>80.0</v>
      </c>
      <c r="L72" s="4">
        <v>12.0</v>
      </c>
      <c r="M72" s="4">
        <v>700.0</v>
      </c>
      <c r="N72" s="4">
        <v>4.0</v>
      </c>
      <c r="O72" s="4" t="s">
        <v>56</v>
      </c>
      <c r="P72" s="5">
        <v>50.0</v>
      </c>
    </row>
    <row r="73" ht="14.25" customHeight="1">
      <c r="B73" s="9" t="s">
        <v>106</v>
      </c>
      <c r="C73" s="3" t="str">
        <f>#REF!/'Coleta de artigos'!$D73</f>
        <v>#REF!</v>
      </c>
      <c r="D73" s="4">
        <f>'Coleta de artigos'!$E73*'Coleta de artigos'!$F73</f>
        <v>500</v>
      </c>
      <c r="E73" s="4">
        <v>50.0</v>
      </c>
      <c r="F73" s="4">
        <v>10.0</v>
      </c>
      <c r="G73" s="4">
        <v>150.0</v>
      </c>
      <c r="H73" s="4">
        <v>120.0</v>
      </c>
      <c r="I73" s="4" t="s">
        <v>23</v>
      </c>
      <c r="J73" s="4">
        <v>3.0</v>
      </c>
      <c r="K73" s="4">
        <v>150.0</v>
      </c>
      <c r="L73" s="4">
        <v>12.0</v>
      </c>
      <c r="M73" s="4">
        <v>400.0</v>
      </c>
      <c r="N73" s="4">
        <v>2.0</v>
      </c>
      <c r="O73" s="4" t="s">
        <v>56</v>
      </c>
      <c r="P73" s="5" t="s">
        <v>115</v>
      </c>
    </row>
    <row r="74" ht="14.25" customHeight="1">
      <c r="B74" s="9" t="s">
        <v>106</v>
      </c>
      <c r="C74" s="3" t="str">
        <f>#REF!/'Coleta de artigos'!$D74</f>
        <v>#REF!</v>
      </c>
      <c r="D74" s="4">
        <f>'Coleta de artigos'!$E74*'Coleta de artigos'!$F74</f>
        <v>270</v>
      </c>
      <c r="E74" s="4">
        <v>30.0</v>
      </c>
      <c r="F74" s="4">
        <v>9.0</v>
      </c>
      <c r="G74" s="4">
        <v>160.0</v>
      </c>
      <c r="H74" s="4">
        <v>8.0</v>
      </c>
      <c r="I74" s="4" t="s">
        <v>14</v>
      </c>
      <c r="J74" s="4"/>
      <c r="K74" s="4"/>
      <c r="L74" s="4"/>
      <c r="M74" s="4">
        <v>25.0</v>
      </c>
      <c r="N74" s="4"/>
      <c r="O74" s="4" t="s">
        <v>32</v>
      </c>
      <c r="P74" s="5">
        <v>10.0</v>
      </c>
    </row>
    <row r="75" ht="14.25" customHeight="1">
      <c r="B75" s="9" t="s">
        <v>116</v>
      </c>
      <c r="C75" s="3" t="str">
        <f>#REF!/'Coleta de artigos'!$D75</f>
        <v>#REF!</v>
      </c>
      <c r="D75" s="4">
        <f>'Coleta de artigos'!$E75*'Coleta de artigos'!$F75</f>
        <v>600</v>
      </c>
      <c r="E75" s="4">
        <v>60.0</v>
      </c>
      <c r="F75" s="4">
        <v>10.0</v>
      </c>
      <c r="G75" s="4">
        <v>110.0</v>
      </c>
      <c r="H75" s="4">
        <v>48.0</v>
      </c>
      <c r="I75" s="4" t="s">
        <v>14</v>
      </c>
      <c r="J75" s="4"/>
      <c r="K75" s="4">
        <v>35.0</v>
      </c>
      <c r="L75" s="4"/>
      <c r="M75" s="4">
        <v>450.0</v>
      </c>
      <c r="N75" s="4">
        <v>2.0</v>
      </c>
      <c r="O75" s="4" t="s">
        <v>32</v>
      </c>
      <c r="P75" s="5">
        <v>60.0</v>
      </c>
    </row>
    <row r="76" ht="14.25" customHeight="1">
      <c r="B76" s="9" t="s">
        <v>110</v>
      </c>
      <c r="C76" s="3" t="str">
        <f>#REF!/'Coleta de artigos'!$D76</f>
        <v>#REF!</v>
      </c>
      <c r="D76" s="4">
        <f>'Coleta de artigos'!$E76*'Coleta de artigos'!$F76</f>
        <v>1200</v>
      </c>
      <c r="E76" s="4">
        <v>120.0</v>
      </c>
      <c r="F76" s="4">
        <v>10.0</v>
      </c>
      <c r="G76" s="4">
        <v>110.0</v>
      </c>
      <c r="H76" s="4">
        <v>20.0</v>
      </c>
      <c r="I76" s="4" t="s">
        <v>14</v>
      </c>
      <c r="J76" s="4"/>
      <c r="K76" s="4"/>
      <c r="L76" s="4"/>
      <c r="M76" s="4">
        <v>25.0</v>
      </c>
      <c r="N76" s="4"/>
      <c r="O76" s="4" t="s">
        <v>32</v>
      </c>
      <c r="P76" s="5" t="s">
        <v>42</v>
      </c>
    </row>
    <row r="77" ht="14.25" customHeight="1">
      <c r="B77" s="9" t="s">
        <v>117</v>
      </c>
      <c r="C77" s="3" t="str">
        <f>#REF!/'Coleta de artigos'!$D77</f>
        <v>#REF!</v>
      </c>
      <c r="D77" s="4">
        <f>'Coleta de artigos'!$E77*'Coleta de artigos'!$F77</f>
        <v>2500</v>
      </c>
      <c r="E77" s="4">
        <v>500.0</v>
      </c>
      <c r="F77" s="4">
        <v>5.0</v>
      </c>
      <c r="G77" s="4">
        <v>190.0</v>
      </c>
      <c r="H77" s="4">
        <v>24.0</v>
      </c>
      <c r="I77" s="4" t="s">
        <v>14</v>
      </c>
      <c r="J77" s="4"/>
      <c r="K77" s="4"/>
      <c r="L77" s="4"/>
      <c r="M77" s="4">
        <v>300.0</v>
      </c>
      <c r="N77" s="4">
        <v>3.0</v>
      </c>
      <c r="O77" s="4" t="s">
        <v>15</v>
      </c>
      <c r="P77" s="5">
        <v>50.0</v>
      </c>
    </row>
    <row r="78" ht="14.25" customHeight="1">
      <c r="B78" s="9" t="s">
        <v>118</v>
      </c>
      <c r="C78" s="3" t="str">
        <f>#REF!/'Coleta de artigos'!$D78</f>
        <v>#REF!</v>
      </c>
      <c r="D78" s="4">
        <f>'Coleta de artigos'!$E78*'Coleta de artigos'!$F78</f>
        <v>40</v>
      </c>
      <c r="E78" s="4">
        <v>10.0</v>
      </c>
      <c r="F78" s="4">
        <v>4.0</v>
      </c>
      <c r="G78" s="4">
        <v>220.0</v>
      </c>
      <c r="H78" s="4">
        <v>48.0</v>
      </c>
      <c r="I78" s="4" t="s">
        <v>17</v>
      </c>
      <c r="J78" s="4"/>
      <c r="K78" s="4"/>
      <c r="L78" s="4"/>
      <c r="M78" s="4">
        <v>25.0</v>
      </c>
      <c r="N78" s="4"/>
      <c r="O78" s="4" t="s">
        <v>119</v>
      </c>
      <c r="P78" s="5">
        <v>10000.0</v>
      </c>
    </row>
    <row r="79" ht="14.25" customHeight="1">
      <c r="B79" s="9" t="s">
        <v>120</v>
      </c>
      <c r="C79" s="3" t="str">
        <f>#REF!/'Coleta de artigos'!$D79</f>
        <v>#REF!</v>
      </c>
      <c r="D79" s="4">
        <f>'Coleta de artigos'!$E79*'Coleta de artigos'!$F79</f>
        <v>1000</v>
      </c>
      <c r="E79" s="4">
        <v>100.0</v>
      </c>
      <c r="F79" s="4">
        <v>10.0</v>
      </c>
      <c r="G79" s="4">
        <v>120.0</v>
      </c>
      <c r="H79" s="4">
        <v>48.0</v>
      </c>
      <c r="I79" s="4" t="s">
        <v>14</v>
      </c>
      <c r="J79" s="4"/>
      <c r="K79" s="4"/>
      <c r="L79" s="4"/>
      <c r="M79" s="4">
        <v>25.0</v>
      </c>
      <c r="N79" s="4"/>
      <c r="O79" s="4" t="s">
        <v>32</v>
      </c>
      <c r="P79" s="5" t="s">
        <v>68</v>
      </c>
    </row>
    <row r="80" ht="14.25" customHeight="1">
      <c r="B80" s="9" t="s">
        <v>121</v>
      </c>
      <c r="C80" s="3" t="str">
        <f>#REF!/'Coleta de artigos'!$D80</f>
        <v>#REF!</v>
      </c>
      <c r="D80" s="4">
        <f>'Coleta de artigos'!$E80*'Coleta de artigos'!$F80</f>
        <v>20</v>
      </c>
      <c r="E80" s="4">
        <v>10.0</v>
      </c>
      <c r="F80" s="4">
        <v>2.0</v>
      </c>
      <c r="G80" s="4">
        <v>220.0</v>
      </c>
      <c r="H80" s="4">
        <v>48.0</v>
      </c>
      <c r="I80" s="4" t="s">
        <v>17</v>
      </c>
      <c r="J80" s="4"/>
      <c r="K80" s="4"/>
      <c r="L80" s="4"/>
      <c r="M80" s="4">
        <v>25.0</v>
      </c>
      <c r="N80" s="4"/>
      <c r="O80" s="4" t="s">
        <v>122</v>
      </c>
      <c r="P80" s="5">
        <v>10000.0</v>
      </c>
    </row>
    <row r="81" ht="14.25" customHeight="1">
      <c r="B81" s="9" t="s">
        <v>123</v>
      </c>
      <c r="C81" s="3" t="str">
        <f>#REF!/'Coleta de artigos'!$D81</f>
        <v>#REF!</v>
      </c>
      <c r="D81" s="4">
        <f>'Coleta de artigos'!$E81*'Coleta de artigos'!$F81</f>
        <v>80</v>
      </c>
      <c r="E81" s="4">
        <v>10.0</v>
      </c>
      <c r="F81" s="4">
        <v>8.0</v>
      </c>
      <c r="G81" s="4">
        <v>220.0</v>
      </c>
      <c r="H81" s="4">
        <v>48.0</v>
      </c>
      <c r="I81" s="4" t="s">
        <v>17</v>
      </c>
      <c r="J81" s="4"/>
      <c r="K81" s="4"/>
      <c r="L81" s="4"/>
      <c r="M81" s="4">
        <v>25.0</v>
      </c>
      <c r="N81" s="4"/>
      <c r="O81" s="4" t="s">
        <v>56</v>
      </c>
      <c r="P81" s="5" t="s">
        <v>124</v>
      </c>
    </row>
    <row r="82" ht="14.25" customHeight="1">
      <c r="B82" s="9" t="s">
        <v>125</v>
      </c>
      <c r="C82" s="3" t="str">
        <f>#REF!/'Coleta de artigos'!$D82</f>
        <v>#REF!</v>
      </c>
      <c r="D82" s="4">
        <f>'Coleta de artigos'!$E82*'Coleta de artigos'!$F82</f>
        <v>200</v>
      </c>
      <c r="E82" s="4">
        <v>20.0</v>
      </c>
      <c r="F82" s="4">
        <v>10.0</v>
      </c>
      <c r="G82" s="4">
        <v>200.0</v>
      </c>
      <c r="H82" s="4">
        <v>40.0</v>
      </c>
      <c r="I82" s="4" t="s">
        <v>14</v>
      </c>
      <c r="J82" s="4"/>
      <c r="K82" s="4">
        <v>80.0</v>
      </c>
      <c r="L82" s="4">
        <v>72.0</v>
      </c>
      <c r="M82" s="4">
        <v>25.0</v>
      </c>
      <c r="N82" s="4"/>
      <c r="O82" s="4" t="s">
        <v>15</v>
      </c>
      <c r="P82" s="5" t="s">
        <v>126</v>
      </c>
    </row>
    <row r="83" ht="14.25" customHeight="1">
      <c r="B83" s="9" t="s">
        <v>127</v>
      </c>
      <c r="C83" s="3" t="str">
        <f>#REF!/'Coleta de artigos'!$D83</f>
        <v>#REF!</v>
      </c>
      <c r="D83" s="4">
        <f>'Coleta de artigos'!$E83*'Coleta de artigos'!$F83</f>
        <v>800</v>
      </c>
      <c r="E83" s="4">
        <v>80.0</v>
      </c>
      <c r="F83" s="4">
        <v>10.0</v>
      </c>
      <c r="G83" s="4">
        <v>130.0</v>
      </c>
      <c r="H83" s="4">
        <v>72.0</v>
      </c>
      <c r="I83" s="4" t="s">
        <v>14</v>
      </c>
      <c r="J83" s="4">
        <v>2.0</v>
      </c>
      <c r="K83" s="4">
        <v>80.0</v>
      </c>
      <c r="L83" s="4">
        <v>48.0</v>
      </c>
      <c r="M83" s="4">
        <v>25.0</v>
      </c>
      <c r="N83" s="4"/>
      <c r="O83" s="4" t="s">
        <v>32</v>
      </c>
      <c r="P83" s="5">
        <v>10.0</v>
      </c>
    </row>
    <row r="84" ht="14.25" customHeight="1">
      <c r="B84" s="9" t="s">
        <v>125</v>
      </c>
      <c r="C84" s="3" t="str">
        <f>#REF!/'Coleta de artigos'!$D84</f>
        <v>#REF!</v>
      </c>
      <c r="D84" s="4">
        <f>'Coleta de artigos'!$E84*'Coleta de artigos'!$F84</f>
        <v>1800</v>
      </c>
      <c r="E84" s="4">
        <v>180.0</v>
      </c>
      <c r="F84" s="4">
        <v>10.0</v>
      </c>
      <c r="G84" s="4">
        <v>110.0</v>
      </c>
      <c r="H84" s="4">
        <v>90.0</v>
      </c>
      <c r="I84" s="4" t="s">
        <v>14</v>
      </c>
      <c r="J84" s="4"/>
      <c r="K84" s="4">
        <v>110.0</v>
      </c>
      <c r="L84" s="4"/>
      <c r="M84" s="4">
        <v>25.0</v>
      </c>
      <c r="N84" s="4"/>
      <c r="O84" s="4" t="s">
        <v>32</v>
      </c>
      <c r="P84" s="5">
        <v>10.0</v>
      </c>
    </row>
    <row r="85" ht="14.25" customHeight="1">
      <c r="B85" s="9" t="s">
        <v>125</v>
      </c>
      <c r="C85" s="3" t="str">
        <f>#REF!/'Coleta de artigos'!$D85</f>
        <v>#REF!</v>
      </c>
      <c r="D85" s="4">
        <f>'Coleta de artigos'!$E85*'Coleta de artigos'!$F85</f>
        <v>700</v>
      </c>
      <c r="E85" s="4">
        <v>70.0</v>
      </c>
      <c r="F85" s="4">
        <v>10.0</v>
      </c>
      <c r="G85" s="4">
        <v>130.0</v>
      </c>
      <c r="H85" s="4">
        <v>24.0</v>
      </c>
      <c r="I85" s="4" t="s">
        <v>23</v>
      </c>
      <c r="J85" s="4"/>
      <c r="K85" s="4">
        <v>100.0</v>
      </c>
      <c r="L85" s="4">
        <v>3.0</v>
      </c>
      <c r="M85" s="4">
        <v>25.0</v>
      </c>
      <c r="N85" s="4"/>
      <c r="O85" s="4" t="s">
        <v>32</v>
      </c>
      <c r="P85" s="5" t="s">
        <v>68</v>
      </c>
    </row>
    <row r="86" ht="14.25" customHeight="1">
      <c r="B86" s="9" t="s">
        <v>128</v>
      </c>
      <c r="C86" s="3" t="str">
        <f>#REF!/'Coleta de artigos'!$D86</f>
        <v>#REF!</v>
      </c>
      <c r="D86" s="4">
        <f>'Coleta de artigos'!$E86*'Coleta de artigos'!$F86</f>
        <v>700</v>
      </c>
      <c r="E86" s="4">
        <v>70.0</v>
      </c>
      <c r="F86" s="4">
        <v>10.0</v>
      </c>
      <c r="G86" s="4">
        <v>130.0</v>
      </c>
      <c r="H86" s="4">
        <v>24.0</v>
      </c>
      <c r="I86" s="4" t="s">
        <v>23</v>
      </c>
      <c r="J86" s="4"/>
      <c r="K86" s="4">
        <v>100.0</v>
      </c>
      <c r="L86" s="4">
        <v>3.0</v>
      </c>
      <c r="M86" s="4">
        <v>25.0</v>
      </c>
      <c r="N86" s="4"/>
      <c r="O86" s="4" t="s">
        <v>32</v>
      </c>
      <c r="P86" s="5" t="s">
        <v>129</v>
      </c>
    </row>
    <row r="87" ht="14.25" customHeight="1">
      <c r="B87" s="9" t="s">
        <v>130</v>
      </c>
      <c r="C87" s="3" t="str">
        <f>#REF!/'Coleta de artigos'!$D87</f>
        <v>#REF!</v>
      </c>
      <c r="D87" s="4">
        <f>'Coleta de artigos'!$E87*'Coleta de artigos'!$F87</f>
        <v>3000</v>
      </c>
      <c r="E87" s="4">
        <v>300.0</v>
      </c>
      <c r="F87" s="4">
        <v>10.0</v>
      </c>
      <c r="G87" s="4">
        <v>190.0</v>
      </c>
      <c r="H87" s="4">
        <v>22.0</v>
      </c>
      <c r="I87" s="4" t="s">
        <v>66</v>
      </c>
      <c r="J87" s="4">
        <v>0.5</v>
      </c>
      <c r="K87" s="4">
        <v>50.0</v>
      </c>
      <c r="L87" s="4"/>
      <c r="M87" s="4">
        <v>25.0</v>
      </c>
      <c r="N87" s="4"/>
      <c r="O87" s="4" t="s">
        <v>15</v>
      </c>
      <c r="P87" s="5">
        <v>50.0</v>
      </c>
    </row>
    <row r="88" ht="14.25" customHeight="1">
      <c r="B88" s="9" t="s">
        <v>131</v>
      </c>
      <c r="C88" s="3" t="str">
        <f>#REF!/'Coleta de artigos'!$D88</f>
        <v>#REF!</v>
      </c>
      <c r="D88" s="4">
        <f>'Coleta de artigos'!$E88*'Coleta de artigos'!$F88</f>
        <v>3000</v>
      </c>
      <c r="E88" s="4">
        <v>300.0</v>
      </c>
      <c r="F88" s="4">
        <v>10.0</v>
      </c>
      <c r="G88" s="4">
        <v>140.0</v>
      </c>
      <c r="H88" s="4">
        <v>22.0</v>
      </c>
      <c r="I88" s="4" t="s">
        <v>132</v>
      </c>
      <c r="J88" s="4">
        <v>0.5</v>
      </c>
      <c r="K88" s="4">
        <v>80.0</v>
      </c>
      <c r="L88" s="4"/>
      <c r="M88" s="4">
        <v>25.0</v>
      </c>
      <c r="N88" s="4"/>
      <c r="O88" s="4" t="s">
        <v>32</v>
      </c>
      <c r="P88" s="5" t="s">
        <v>129</v>
      </c>
    </row>
    <row r="89" ht="14.25" customHeight="1">
      <c r="B89" s="9" t="s">
        <v>133</v>
      </c>
      <c r="C89" s="3" t="str">
        <f>#REF!/'Coleta de artigos'!$D89</f>
        <v>#REF!</v>
      </c>
      <c r="D89" s="4">
        <f>'Coleta de artigos'!$E89*'Coleta de artigos'!$F89</f>
        <v>600</v>
      </c>
      <c r="E89" s="4">
        <v>60.0</v>
      </c>
      <c r="F89" s="4">
        <v>10.0</v>
      </c>
      <c r="G89" s="4">
        <v>190.0</v>
      </c>
      <c r="H89" s="4">
        <v>170.0</v>
      </c>
      <c r="I89" s="4" t="s">
        <v>17</v>
      </c>
      <c r="J89" s="4"/>
      <c r="K89" s="4">
        <v>60.0</v>
      </c>
      <c r="L89" s="4">
        <v>24.0</v>
      </c>
      <c r="M89" s="4">
        <v>800.0</v>
      </c>
      <c r="N89" s="4">
        <v>1.0</v>
      </c>
      <c r="O89" s="4" t="s">
        <v>15</v>
      </c>
      <c r="P89" s="5">
        <v>20.0</v>
      </c>
    </row>
    <row r="90" ht="14.25" customHeight="1">
      <c r="B90" s="9" t="s">
        <v>134</v>
      </c>
      <c r="C90" s="3" t="str">
        <f>#REF!/'Coleta de artigos'!$D90</f>
        <v>#REF!</v>
      </c>
      <c r="D90" s="4">
        <f>'Coleta de artigos'!$E90*'Coleta de artigos'!$F90</f>
        <v>600</v>
      </c>
      <c r="E90" s="4">
        <v>60.0</v>
      </c>
      <c r="F90" s="4">
        <v>10.0</v>
      </c>
      <c r="G90" s="4">
        <v>165.0</v>
      </c>
      <c r="H90" s="4">
        <v>170.0</v>
      </c>
      <c r="I90" s="4" t="s">
        <v>17</v>
      </c>
      <c r="J90" s="4"/>
      <c r="K90" s="4">
        <v>60.0</v>
      </c>
      <c r="L90" s="4">
        <v>24.0</v>
      </c>
      <c r="M90" s="4">
        <v>800.0</v>
      </c>
      <c r="N90" s="4">
        <v>1.0</v>
      </c>
      <c r="O90" s="4" t="s">
        <v>32</v>
      </c>
      <c r="P90" s="5">
        <v>9.0</v>
      </c>
    </row>
    <row r="91" ht="14.25" customHeight="1">
      <c r="B91" s="9" t="s">
        <v>70</v>
      </c>
      <c r="C91" s="3" t="str">
        <f>#REF!/'Coleta de artigos'!$D91</f>
        <v>#REF!</v>
      </c>
      <c r="D91" s="4">
        <f>'Coleta de artigos'!$E91*'Coleta de artigos'!$F91</f>
        <v>500</v>
      </c>
      <c r="E91" s="4">
        <v>50.0</v>
      </c>
      <c r="F91" s="4">
        <v>10.0</v>
      </c>
      <c r="G91" s="4">
        <v>120.0</v>
      </c>
      <c r="H91" s="4">
        <v>48.0</v>
      </c>
      <c r="I91" s="4" t="s">
        <v>23</v>
      </c>
      <c r="J91" s="4"/>
      <c r="K91" s="4">
        <v>110.0</v>
      </c>
      <c r="L91" s="4">
        <v>12.0</v>
      </c>
      <c r="M91" s="4">
        <v>600.0</v>
      </c>
      <c r="N91" s="4">
        <v>2.0</v>
      </c>
      <c r="O91" s="4" t="s">
        <v>20</v>
      </c>
      <c r="P91" s="5" t="s">
        <v>73</v>
      </c>
    </row>
    <row r="92" ht="14.25" customHeight="1">
      <c r="B92" s="9" t="s">
        <v>135</v>
      </c>
      <c r="C92" s="3" t="str">
        <f>#REF!/'Coleta de artigos'!$D92</f>
        <v>#REF!</v>
      </c>
      <c r="D92" s="4">
        <f>'Coleta de artigos'!$E92*'Coleta de artigos'!$F92</f>
        <v>500</v>
      </c>
      <c r="E92" s="4">
        <v>50.0</v>
      </c>
      <c r="F92" s="4">
        <v>10.0</v>
      </c>
      <c r="G92" s="4">
        <v>120.0</v>
      </c>
      <c r="H92" s="4">
        <v>48.0</v>
      </c>
      <c r="I92" s="4" t="s">
        <v>23</v>
      </c>
      <c r="J92" s="4"/>
      <c r="K92" s="4">
        <v>110.0</v>
      </c>
      <c r="L92" s="4">
        <v>12.0</v>
      </c>
      <c r="M92" s="4">
        <v>500.0</v>
      </c>
      <c r="N92" s="4"/>
      <c r="O92" s="4" t="s">
        <v>20</v>
      </c>
      <c r="P92" s="5" t="s">
        <v>57</v>
      </c>
    </row>
    <row r="93" ht="14.25" customHeight="1">
      <c r="B93" s="9" t="s">
        <v>136</v>
      </c>
      <c r="C93" s="3" t="str">
        <f>#REF!/'Coleta de artigos'!$D93</f>
        <v>#REF!</v>
      </c>
      <c r="D93" s="4">
        <f>'Coleta de artigos'!$E93*'Coleta de artigos'!$F93</f>
        <v>500</v>
      </c>
      <c r="E93" s="4">
        <v>50.0</v>
      </c>
      <c r="F93" s="4">
        <v>10.0</v>
      </c>
      <c r="G93" s="4">
        <v>120.0</v>
      </c>
      <c r="H93" s="4">
        <v>48.0</v>
      </c>
      <c r="I93" s="4" t="s">
        <v>23</v>
      </c>
      <c r="J93" s="4"/>
      <c r="K93" s="4">
        <v>110.0</v>
      </c>
      <c r="L93" s="4">
        <v>12.0</v>
      </c>
      <c r="M93" s="4">
        <v>400.0</v>
      </c>
      <c r="N93" s="4">
        <v>1.0</v>
      </c>
      <c r="O93" s="4" t="s">
        <v>32</v>
      </c>
      <c r="P93" s="5">
        <v>10.0</v>
      </c>
    </row>
    <row r="94" ht="14.25" customHeight="1">
      <c r="B94" s="9" t="s">
        <v>136</v>
      </c>
      <c r="C94" s="3" t="str">
        <f>#REF!/'Coleta de artigos'!$D94</f>
        <v>#REF!</v>
      </c>
      <c r="D94" s="4">
        <f>'Coleta de artigos'!$E94*'Coleta de artigos'!$F94</f>
        <v>500</v>
      </c>
      <c r="E94" s="4">
        <v>50.0</v>
      </c>
      <c r="F94" s="4">
        <v>10.0</v>
      </c>
      <c r="G94" s="4">
        <v>120.0</v>
      </c>
      <c r="H94" s="4">
        <v>48.0</v>
      </c>
      <c r="I94" s="4" t="s">
        <v>23</v>
      </c>
      <c r="J94" s="4"/>
      <c r="K94" s="4">
        <v>110.0</v>
      </c>
      <c r="L94" s="4">
        <v>12.0</v>
      </c>
      <c r="M94" s="4">
        <v>400.0</v>
      </c>
      <c r="N94" s="4">
        <v>2.0</v>
      </c>
      <c r="O94" s="4" t="s">
        <v>32</v>
      </c>
      <c r="P94" s="5" t="s">
        <v>137</v>
      </c>
    </row>
    <row r="95" ht="14.25" customHeight="1">
      <c r="B95" s="9" t="s">
        <v>138</v>
      </c>
      <c r="C95" s="3" t="str">
        <f>#REF!/'Coleta de artigos'!$D95</f>
        <v>#REF!</v>
      </c>
      <c r="D95" s="4">
        <f>'Coleta de artigos'!$E95*'Coleta de artigos'!$F95</f>
        <v>500</v>
      </c>
      <c r="E95" s="4">
        <v>50.0</v>
      </c>
      <c r="F95" s="4">
        <v>10.0</v>
      </c>
      <c r="G95" s="4">
        <v>120.0</v>
      </c>
      <c r="H95" s="4">
        <v>48.0</v>
      </c>
      <c r="I95" s="4" t="s">
        <v>23</v>
      </c>
      <c r="J95" s="4"/>
      <c r="K95" s="4">
        <v>110.0</v>
      </c>
      <c r="L95" s="4">
        <v>12.0</v>
      </c>
      <c r="M95" s="4">
        <v>200.0</v>
      </c>
      <c r="N95" s="4"/>
      <c r="O95" s="4" t="s">
        <v>32</v>
      </c>
      <c r="P95" s="5" t="s">
        <v>57</v>
      </c>
    </row>
    <row r="96" ht="14.25" customHeight="1">
      <c r="B96" s="9" t="s">
        <v>139</v>
      </c>
      <c r="C96" s="3" t="str">
        <f>#REF!/'Coleta de artigos'!$D96</f>
        <v>#REF!</v>
      </c>
      <c r="D96" s="4">
        <f>'Coleta de artigos'!$E96*'Coleta de artigos'!$F96</f>
        <v>1200</v>
      </c>
      <c r="E96" s="4">
        <v>120.0</v>
      </c>
      <c r="F96" s="4">
        <v>10.0</v>
      </c>
      <c r="G96" s="4">
        <v>170.0</v>
      </c>
      <c r="H96" s="4">
        <v>24.0</v>
      </c>
      <c r="I96" s="4" t="s">
        <v>14</v>
      </c>
      <c r="J96" s="4"/>
      <c r="K96" s="4">
        <v>110.0</v>
      </c>
      <c r="L96" s="4">
        <v>8.0</v>
      </c>
      <c r="M96" s="4">
        <v>300.0</v>
      </c>
      <c r="N96" s="4"/>
      <c r="O96" s="4" t="s">
        <v>20</v>
      </c>
      <c r="P96" s="5">
        <v>75.0</v>
      </c>
    </row>
    <row r="97" ht="14.25" customHeight="1">
      <c r="B97" s="10" t="s">
        <v>140</v>
      </c>
      <c r="C97" s="3" t="str">
        <f>#REF!/'Coleta de artigos'!$D97</f>
        <v>#REF!</v>
      </c>
      <c r="D97" s="4">
        <f>'Coleta de artigos'!$E97*'Coleta de artigos'!$F97</f>
        <v>200</v>
      </c>
      <c r="E97" s="4">
        <v>20.0</v>
      </c>
      <c r="F97" s="4">
        <v>10.0</v>
      </c>
      <c r="G97" s="4">
        <v>130.0</v>
      </c>
      <c r="H97" s="4">
        <v>24.0</v>
      </c>
      <c r="I97" s="4" t="s">
        <v>43</v>
      </c>
      <c r="J97" s="4"/>
      <c r="K97" s="4"/>
      <c r="L97" s="4"/>
      <c r="M97" s="4">
        <v>25.0</v>
      </c>
      <c r="N97" s="4"/>
      <c r="O97" s="4" t="s">
        <v>32</v>
      </c>
      <c r="P97" s="5">
        <v>20.0</v>
      </c>
    </row>
    <row r="98" ht="14.25" customHeight="1">
      <c r="B98" s="9" t="s">
        <v>138</v>
      </c>
      <c r="C98" s="3" t="str">
        <f>#REF!/'Coleta de artigos'!$D98</f>
        <v>#REF!</v>
      </c>
      <c r="D98" s="4">
        <f>'Coleta de artigos'!$E98*'Coleta de artigos'!$F98</f>
        <v>200</v>
      </c>
      <c r="E98" s="4">
        <v>20.0</v>
      </c>
      <c r="F98" s="4">
        <v>10.0</v>
      </c>
      <c r="G98" s="4">
        <v>140.0</v>
      </c>
      <c r="H98" s="4">
        <v>72.0</v>
      </c>
      <c r="I98" s="4" t="s">
        <v>14</v>
      </c>
      <c r="J98" s="4"/>
      <c r="K98" s="4">
        <v>60.0</v>
      </c>
      <c r="L98" s="4"/>
      <c r="M98" s="4">
        <v>25.0</v>
      </c>
      <c r="N98" s="4"/>
      <c r="O98" s="4" t="s">
        <v>32</v>
      </c>
      <c r="P98" s="5" t="s">
        <v>141</v>
      </c>
    </row>
    <row r="99" ht="14.25" customHeight="1">
      <c r="B99" s="9" t="s">
        <v>139</v>
      </c>
      <c r="C99" s="3" t="str">
        <f>#REF!/'Coleta de artigos'!$D99</f>
        <v>#REF!</v>
      </c>
      <c r="D99" s="4">
        <f>'Coleta de artigos'!$E99*'Coleta de artigos'!$F99</f>
        <v>400</v>
      </c>
      <c r="E99" s="4">
        <v>40.0</v>
      </c>
      <c r="F99" s="4">
        <v>10.0</v>
      </c>
      <c r="G99" s="4">
        <v>150.0</v>
      </c>
      <c r="H99" s="4">
        <v>48.0</v>
      </c>
      <c r="I99" s="4" t="s">
        <v>14</v>
      </c>
      <c r="J99" s="4"/>
      <c r="K99" s="4"/>
      <c r="L99" s="4"/>
      <c r="M99" s="4">
        <v>25.0</v>
      </c>
      <c r="N99" s="4"/>
      <c r="O99" s="4" t="s">
        <v>32</v>
      </c>
      <c r="P99" s="5" t="s">
        <v>68</v>
      </c>
    </row>
    <row r="100" ht="14.25" customHeight="1">
      <c r="B100" s="9" t="s">
        <v>142</v>
      </c>
      <c r="C100" s="3" t="str">
        <f>#REF!/'Coleta de artigos'!$D100</f>
        <v>#REF!</v>
      </c>
      <c r="D100" s="4">
        <f>'Coleta de artigos'!$E100*'Coleta de artigos'!$F100</f>
        <v>1200</v>
      </c>
      <c r="E100" s="4">
        <v>120.0</v>
      </c>
      <c r="F100" s="4">
        <v>10.0</v>
      </c>
      <c r="G100" s="4">
        <v>150.0</v>
      </c>
      <c r="H100" s="4">
        <v>24.0</v>
      </c>
      <c r="I100" s="4" t="s">
        <v>14</v>
      </c>
      <c r="J100" s="4">
        <v>10.0</v>
      </c>
      <c r="K100" s="4">
        <v>110.0</v>
      </c>
      <c r="L100" s="4">
        <v>8.0</v>
      </c>
      <c r="M100" s="4">
        <v>500.0</v>
      </c>
      <c r="N100" s="4">
        <v>2.0</v>
      </c>
      <c r="O100" s="4" t="s">
        <v>32</v>
      </c>
      <c r="P100" s="5">
        <v>30.0</v>
      </c>
    </row>
    <row r="101" ht="14.25" customHeight="1">
      <c r="B101" s="9" t="s">
        <v>143</v>
      </c>
      <c r="C101" s="3" t="str">
        <f>#REF!/'Coleta de artigos'!$D101</f>
        <v>#REF!</v>
      </c>
      <c r="D101" s="4">
        <f>'Coleta de artigos'!$E101*'Coleta de artigos'!$F101</f>
        <v>10000</v>
      </c>
      <c r="E101" s="4">
        <v>1000.0</v>
      </c>
      <c r="F101" s="4">
        <v>10.0</v>
      </c>
      <c r="G101" s="4">
        <v>130.0</v>
      </c>
      <c r="H101" s="4">
        <v>24.0</v>
      </c>
      <c r="I101" s="4" t="s">
        <v>144</v>
      </c>
      <c r="J101" s="4"/>
      <c r="K101" s="4">
        <v>60.0</v>
      </c>
      <c r="L101" s="4">
        <v>48.0</v>
      </c>
      <c r="M101" s="4">
        <v>25.0</v>
      </c>
      <c r="N101" s="4"/>
      <c r="O101" s="4" t="s">
        <v>32</v>
      </c>
      <c r="P101" s="5" t="s">
        <v>145</v>
      </c>
    </row>
    <row r="102" ht="14.25" customHeight="1">
      <c r="B102" s="9" t="s">
        <v>146</v>
      </c>
      <c r="C102" s="3" t="str">
        <f>#REF!/'Coleta de artigos'!$D102</f>
        <v>#REF!</v>
      </c>
      <c r="D102" s="4">
        <f>'Coleta de artigos'!$E102*'Coleta de artigos'!$F102</f>
        <v>500</v>
      </c>
      <c r="E102" s="4">
        <v>50.0</v>
      </c>
      <c r="F102" s="4">
        <v>10.0</v>
      </c>
      <c r="G102" s="4">
        <v>120.0</v>
      </c>
      <c r="H102" s="4">
        <v>30.0</v>
      </c>
      <c r="I102" s="4" t="s">
        <v>14</v>
      </c>
      <c r="J102" s="4"/>
      <c r="K102" s="4">
        <v>120.0</v>
      </c>
      <c r="L102" s="4">
        <v>12.0</v>
      </c>
      <c r="M102" s="4">
        <v>400.0</v>
      </c>
      <c r="N102" s="4">
        <v>2.0</v>
      </c>
      <c r="O102" s="4" t="s">
        <v>32</v>
      </c>
      <c r="P102" s="5" t="s">
        <v>147</v>
      </c>
    </row>
    <row r="103" ht="14.25" customHeight="1">
      <c r="B103" s="9" t="s">
        <v>148</v>
      </c>
      <c r="C103" s="3" t="str">
        <f>#REF!/'Coleta de artigos'!$D103</f>
        <v>#REF!</v>
      </c>
      <c r="D103" s="4">
        <f>'Coleta de artigos'!$E103*'Coleta de artigos'!$F103</f>
        <v>3000</v>
      </c>
      <c r="E103" s="4">
        <v>300.0</v>
      </c>
      <c r="F103" s="4">
        <v>10.0</v>
      </c>
      <c r="G103" s="4">
        <v>140.0</v>
      </c>
      <c r="H103" s="4">
        <v>22.0</v>
      </c>
      <c r="I103" s="4" t="s">
        <v>66</v>
      </c>
      <c r="J103" s="4"/>
      <c r="K103" s="4">
        <v>80.0</v>
      </c>
      <c r="L103" s="4"/>
      <c r="M103" s="4">
        <v>25.0</v>
      </c>
      <c r="N103" s="4"/>
      <c r="O103" s="4" t="s">
        <v>32</v>
      </c>
      <c r="P103" s="5" t="s">
        <v>88</v>
      </c>
    </row>
    <row r="104" ht="14.25" customHeight="1">
      <c r="B104" s="9" t="s">
        <v>149</v>
      </c>
      <c r="C104" s="3" t="str">
        <f>#REF!/'Coleta de artigos'!$D104</f>
        <v>#REF!</v>
      </c>
      <c r="D104" s="4">
        <f>'Coleta de artigos'!$E104*'Coleta de artigos'!$F104</f>
        <v>700</v>
      </c>
      <c r="E104" s="4">
        <v>70.0</v>
      </c>
      <c r="F104" s="4">
        <v>10.0</v>
      </c>
      <c r="G104" s="4">
        <v>175.0</v>
      </c>
      <c r="H104" s="4">
        <v>48.0</v>
      </c>
      <c r="I104" s="4" t="s">
        <v>43</v>
      </c>
      <c r="J104" s="4"/>
      <c r="K104" s="4">
        <v>100.0</v>
      </c>
      <c r="L104" s="4">
        <v>3.0</v>
      </c>
      <c r="M104" s="4">
        <v>25.0</v>
      </c>
      <c r="N104" s="4"/>
      <c r="O104" s="4" t="s">
        <v>20</v>
      </c>
      <c r="P104" s="5">
        <v>120.0</v>
      </c>
    </row>
    <row r="105" ht="14.25" customHeight="1">
      <c r="B105" s="9" t="s">
        <v>150</v>
      </c>
      <c r="C105" s="3" t="str">
        <f>#REF!/'Coleta de artigos'!$D105</f>
        <v>#REF!</v>
      </c>
      <c r="D105" s="4">
        <f>'Coleta de artigos'!$E105*'Coleta de artigos'!$F105</f>
        <v>250</v>
      </c>
      <c r="E105" s="4">
        <v>25.0</v>
      </c>
      <c r="F105" s="4">
        <v>10.0</v>
      </c>
      <c r="G105" s="4">
        <v>150.0</v>
      </c>
      <c r="H105" s="4">
        <v>72.0</v>
      </c>
      <c r="I105" s="4" t="s">
        <v>23</v>
      </c>
      <c r="J105" s="4">
        <v>24.0</v>
      </c>
      <c r="K105" s="4"/>
      <c r="L105" s="4"/>
      <c r="M105" s="4">
        <v>25.0</v>
      </c>
      <c r="N105" s="4"/>
      <c r="O105" s="4" t="s">
        <v>32</v>
      </c>
      <c r="P105" s="5">
        <v>20.0</v>
      </c>
    </row>
    <row r="106" ht="14.25" customHeight="1">
      <c r="B106" s="9" t="s">
        <v>151</v>
      </c>
      <c r="C106" s="3" t="str">
        <f>#REF!/'Coleta de artigos'!$D106</f>
        <v>#REF!</v>
      </c>
      <c r="D106" s="4">
        <f>'Coleta de artigos'!$E106*'Coleta de artigos'!$F106</f>
        <v>250</v>
      </c>
      <c r="E106" s="4">
        <v>25.0</v>
      </c>
      <c r="F106" s="4">
        <v>10.0</v>
      </c>
      <c r="G106" s="4">
        <v>150.0</v>
      </c>
      <c r="H106" s="4">
        <v>72.0</v>
      </c>
      <c r="I106" s="4" t="s">
        <v>14</v>
      </c>
      <c r="J106" s="4"/>
      <c r="K106" s="4"/>
      <c r="L106" s="4"/>
      <c r="M106" s="4">
        <v>300.0</v>
      </c>
      <c r="N106" s="4">
        <v>2.0</v>
      </c>
      <c r="O106" s="4" t="s">
        <v>56</v>
      </c>
      <c r="P106" s="5" t="s">
        <v>152</v>
      </c>
    </row>
    <row r="107" ht="14.25" customHeight="1">
      <c r="B107" s="9" t="s">
        <v>153</v>
      </c>
      <c r="C107" s="3" t="str">
        <f>#REF!/'Coleta de artigos'!$D107</f>
        <v>#REF!</v>
      </c>
      <c r="D107" s="4">
        <f>'Coleta de artigos'!$E107*'Coleta de artigos'!$F107</f>
        <v>100</v>
      </c>
      <c r="E107" s="4">
        <v>10.0</v>
      </c>
      <c r="F107" s="4">
        <v>10.0</v>
      </c>
      <c r="G107" s="4">
        <v>110.0</v>
      </c>
      <c r="H107" s="4">
        <v>24.0</v>
      </c>
      <c r="I107" s="4" t="s">
        <v>14</v>
      </c>
      <c r="J107" s="4"/>
      <c r="K107" s="4">
        <v>80.0</v>
      </c>
      <c r="L107" s="4"/>
      <c r="M107" s="4">
        <v>400.0</v>
      </c>
      <c r="N107" s="4">
        <v>1.0</v>
      </c>
      <c r="O107" s="4" t="s">
        <v>20</v>
      </c>
      <c r="P107" s="5" t="s">
        <v>154</v>
      </c>
    </row>
    <row r="108" ht="14.25" customHeight="1">
      <c r="B108" s="9" t="s">
        <v>155</v>
      </c>
      <c r="C108" s="3" t="str">
        <f>#REF!/'Coleta de artigos'!$D108</f>
        <v>#REF!</v>
      </c>
      <c r="D108" s="4">
        <f>'Coleta de artigos'!$E108*'Coleta de artigos'!$F108</f>
        <v>200</v>
      </c>
      <c r="E108" s="4">
        <v>20.0</v>
      </c>
      <c r="F108" s="4">
        <v>10.0</v>
      </c>
      <c r="G108" s="4">
        <v>110.0</v>
      </c>
      <c r="H108" s="4">
        <v>96.0</v>
      </c>
      <c r="I108" s="4" t="s">
        <v>14</v>
      </c>
      <c r="J108" s="4"/>
      <c r="K108" s="4">
        <v>50.0</v>
      </c>
      <c r="L108" s="4">
        <v>12.0</v>
      </c>
      <c r="M108" s="4">
        <v>25.0</v>
      </c>
      <c r="N108" s="4"/>
      <c r="O108" s="4" t="s">
        <v>32</v>
      </c>
      <c r="P108" s="5">
        <v>10.0</v>
      </c>
    </row>
    <row r="109" ht="14.25" customHeight="1">
      <c r="B109" s="9" t="s">
        <v>156</v>
      </c>
      <c r="C109" s="3" t="str">
        <f>#REF!/'Coleta de artigos'!$D109</f>
        <v>#REF!</v>
      </c>
      <c r="D109" s="4">
        <f>'Coleta de artigos'!$E109*'Coleta de artigos'!$F109</f>
        <v>200</v>
      </c>
      <c r="E109" s="4">
        <v>20.0</v>
      </c>
      <c r="F109" s="4">
        <v>10.0</v>
      </c>
      <c r="G109" s="4">
        <v>200.0</v>
      </c>
      <c r="H109" s="4">
        <v>24.0</v>
      </c>
      <c r="I109" s="4" t="s">
        <v>14</v>
      </c>
      <c r="J109" s="4"/>
      <c r="K109" s="4">
        <v>100.0</v>
      </c>
      <c r="L109" s="4">
        <v>3.0</v>
      </c>
      <c r="M109" s="4">
        <v>25.0</v>
      </c>
      <c r="N109" s="4"/>
      <c r="O109" s="4" t="s">
        <v>32</v>
      </c>
      <c r="P109" s="5">
        <v>20.0</v>
      </c>
    </row>
    <row r="110" ht="14.25" customHeight="1">
      <c r="B110" s="9" t="s">
        <v>157</v>
      </c>
      <c r="C110" s="3">
        <f>'Coleta de artigos'!$F114/'Coleta de artigos'!$D110</f>
        <v>0.0001517693652</v>
      </c>
      <c r="D110" s="4">
        <f>'Coleta de artigos'!$E110*'Coleta de artigos'!$F110</f>
        <v>495</v>
      </c>
      <c r="E110" s="4">
        <v>33.0</v>
      </c>
      <c r="F110" s="4">
        <v>15.0</v>
      </c>
      <c r="G110" s="4">
        <v>170.0</v>
      </c>
      <c r="H110" s="4">
        <v>72.0</v>
      </c>
      <c r="I110" s="4" t="s">
        <v>28</v>
      </c>
      <c r="J110" s="4"/>
      <c r="K110" s="4"/>
      <c r="L110" s="4"/>
      <c r="M110" s="4">
        <v>400.0</v>
      </c>
      <c r="N110" s="4">
        <v>5.0</v>
      </c>
      <c r="O110" s="4" t="s">
        <v>56</v>
      </c>
      <c r="P110" s="5" t="s">
        <v>59</v>
      </c>
    </row>
    <row r="111" ht="14.25" customHeight="1">
      <c r="B111" s="9" t="s">
        <v>158</v>
      </c>
      <c r="C111" s="3">
        <f>'Coleta de artigos'!$F115/'Coleta de artigos'!$D111</f>
        <v>0.0001788710376</v>
      </c>
      <c r="D111" s="4">
        <f>'Coleta de artigos'!$E111*'Coleta de artigos'!$F111</f>
        <v>420</v>
      </c>
      <c r="E111" s="4">
        <v>28.0</v>
      </c>
      <c r="F111" s="4">
        <v>15.0</v>
      </c>
      <c r="G111" s="4">
        <v>150.0</v>
      </c>
      <c r="H111" s="4">
        <v>72.0</v>
      </c>
      <c r="I111" s="4" t="s">
        <v>28</v>
      </c>
      <c r="J111" s="4"/>
      <c r="K111" s="4"/>
      <c r="L111" s="4"/>
      <c r="M111" s="4">
        <v>400.0</v>
      </c>
      <c r="N111" s="4">
        <v>5.0</v>
      </c>
      <c r="O111" s="4" t="s">
        <v>32</v>
      </c>
      <c r="P111" s="5" t="s">
        <v>92</v>
      </c>
    </row>
    <row r="112" ht="14.25" customHeight="1">
      <c r="B112" s="9" t="s">
        <v>159</v>
      </c>
      <c r="C112" s="3">
        <f>'Coleta de artigos'!$F116/'Coleta de artigos'!$D112</f>
        <v>0.0001788710376</v>
      </c>
      <c r="D112" s="4">
        <f>'Coleta de artigos'!$E112*'Coleta de artigos'!$F112</f>
        <v>420</v>
      </c>
      <c r="E112" s="4">
        <v>28.0</v>
      </c>
      <c r="F112" s="4">
        <v>15.0</v>
      </c>
      <c r="G112" s="4">
        <v>150.0</v>
      </c>
      <c r="H112" s="4">
        <v>72.0</v>
      </c>
      <c r="I112" s="4" t="s">
        <v>28</v>
      </c>
      <c r="J112" s="4"/>
      <c r="K112" s="4"/>
      <c r="L112" s="4"/>
      <c r="M112" s="4">
        <v>400.0</v>
      </c>
      <c r="N112" s="4">
        <v>5.0</v>
      </c>
      <c r="O112" s="4" t="s">
        <v>32</v>
      </c>
      <c r="P112" s="5">
        <v>10.0</v>
      </c>
    </row>
    <row r="113" ht="14.25" customHeight="1">
      <c r="B113" s="9" t="s">
        <v>160</v>
      </c>
      <c r="C113" s="3">
        <f>'Coleta de artigos'!$F117/'Coleta de artigos'!$D113</f>
        <v>0.0004355120914</v>
      </c>
      <c r="D113" s="4">
        <f>'Coleta de artigos'!$E113*'Coleta de artigos'!$F113</f>
        <v>230</v>
      </c>
      <c r="E113" s="4">
        <v>23.0</v>
      </c>
      <c r="F113" s="4">
        <v>10.0</v>
      </c>
      <c r="G113" s="4">
        <v>150.0</v>
      </c>
      <c r="H113" s="4">
        <v>72.0</v>
      </c>
      <c r="I113" s="4" t="s">
        <v>14</v>
      </c>
      <c r="J113" s="4">
        <v>0.1</v>
      </c>
      <c r="K113" s="4"/>
      <c r="L113" s="4"/>
      <c r="M113" s="4">
        <v>25.0</v>
      </c>
      <c r="N113" s="4"/>
      <c r="O113" s="4" t="s">
        <v>32</v>
      </c>
      <c r="P113" s="5" t="s">
        <v>52</v>
      </c>
    </row>
    <row r="114" ht="14.25" customHeight="1">
      <c r="B114" s="9" t="s">
        <v>161</v>
      </c>
      <c r="C114" s="4">
        <v>40.0</v>
      </c>
      <c r="D114" s="11">
        <f>'Coleta de artigos'!$E110/'Coleta de artigos'!$C114*100</f>
        <v>82.5</v>
      </c>
      <c r="E114" s="4">
        <v>6.0</v>
      </c>
      <c r="F114" s="12">
        <f>'Coleta de artigos'!$E114/79.866</f>
        <v>0.07512583577</v>
      </c>
      <c r="G114" s="13">
        <f>'Coleta de artigos'!$F114/('Coleta de artigos'!$F114+'Coleta de artigos'!$D110)*100</f>
        <v>0.01517463348</v>
      </c>
      <c r="H114" s="12">
        <f>IFERROR('Coleta de artigos'!$E114/'Coleta de artigos'!$E110,0)</f>
        <v>0.1818181818</v>
      </c>
    </row>
    <row r="115" ht="14.25" customHeight="1">
      <c r="B115" s="9" t="s">
        <v>162</v>
      </c>
      <c r="C115" s="4">
        <v>40.0</v>
      </c>
      <c r="D115" s="11">
        <f>'Coleta de artigos'!$E111/'Coleta de artigos'!$C115*100</f>
        <v>70</v>
      </c>
      <c r="E115" s="4">
        <v>6.0</v>
      </c>
      <c r="F115" s="12">
        <f>'Coleta de artigos'!$E115/79.866</f>
        <v>0.07512583577</v>
      </c>
      <c r="G115" s="13">
        <f>'Coleta de artigos'!$F115/('Coleta de artigos'!$F115+'Coleta de artigos'!$D111)*100</f>
        <v>0.01788390484</v>
      </c>
      <c r="H115" s="12">
        <f>IFERROR('Coleta de artigos'!$E115/'Coleta de artigos'!$E111,0)</f>
        <v>0.2142857143</v>
      </c>
    </row>
    <row r="116" ht="14.25" customHeight="1">
      <c r="B116" s="9" t="s">
        <v>161</v>
      </c>
      <c r="C116" s="4">
        <v>40.0</v>
      </c>
      <c r="D116" s="11">
        <f>'Coleta de artigos'!$E112/'Coleta de artigos'!$C116*100</f>
        <v>70</v>
      </c>
      <c r="E116" s="4">
        <v>6.0</v>
      </c>
      <c r="F116" s="12">
        <f>'Coleta de artigos'!$E116/79.866</f>
        <v>0.07512583577</v>
      </c>
      <c r="G116" s="13">
        <f>'Coleta de artigos'!$F116/('Coleta de artigos'!$F116+'Coleta de artigos'!$D112)*100</f>
        <v>0.01788390484</v>
      </c>
      <c r="H116" s="12">
        <f>IFERROR('Coleta de artigos'!$E116/'Coleta de artigos'!$E112,0)</f>
        <v>0.2142857143</v>
      </c>
    </row>
    <row r="117" ht="14.25" customHeight="1">
      <c r="B117" s="9" t="s">
        <v>163</v>
      </c>
      <c r="C117" s="4" t="s">
        <v>164</v>
      </c>
      <c r="D117" s="11"/>
      <c r="E117" s="4">
        <v>8.0</v>
      </c>
      <c r="F117" s="12">
        <f>'Coleta de artigos'!$E117/79.866</f>
        <v>0.100167781</v>
      </c>
      <c r="G117" s="13">
        <f>'Coleta de artigos'!$F117/('Coleta de artigos'!$F117+'Coleta de artigos'!$D113)*100</f>
        <v>0.04353225032</v>
      </c>
      <c r="H117" s="12">
        <f>IFERROR('Coleta de artigos'!$E117/'Coleta de artigos'!$E113,0)</f>
        <v>0.347826087</v>
      </c>
    </row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U4:V4"/>
  </mergeCells>
  <hyperlinks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6"/>
    <hyperlink r:id="rId22" ref="B27"/>
    <hyperlink r:id="rId23" ref="B28"/>
    <hyperlink r:id="rId24" ref="B29"/>
    <hyperlink r:id="rId25" ref="B30"/>
    <hyperlink r:id="rId26" ref="B31"/>
    <hyperlink r:id="rId27" ref="B32"/>
    <hyperlink r:id="rId28" ref="B33"/>
    <hyperlink r:id="rId29" ref="B34"/>
    <hyperlink r:id="rId30" ref="B38"/>
    <hyperlink r:id="rId31" ref="B39"/>
    <hyperlink r:id="rId32" ref="B40"/>
    <hyperlink r:id="rId33" ref="B42"/>
    <hyperlink r:id="rId34" ref="B43"/>
    <hyperlink r:id="rId35" ref="B44"/>
    <hyperlink r:id="rId36" ref="B45"/>
    <hyperlink r:id="rId37" ref="B47"/>
    <hyperlink r:id="rId38" ref="B48"/>
    <hyperlink r:id="rId39" ref="B50"/>
    <hyperlink r:id="rId40" ref="B51"/>
    <hyperlink r:id="rId41" ref="B52"/>
    <hyperlink r:id="rId42" ref="B53"/>
    <hyperlink r:id="rId43" ref="B56"/>
    <hyperlink r:id="rId44" ref="B58"/>
    <hyperlink r:id="rId45" ref="B59"/>
    <hyperlink r:id="rId46" ref="B60"/>
    <hyperlink r:id="rId47" ref="B62"/>
    <hyperlink r:id="rId48" ref="B63"/>
    <hyperlink r:id="rId49" ref="B64"/>
    <hyperlink r:id="rId50" ref="B66"/>
    <hyperlink r:id="rId51" ref="B67"/>
    <hyperlink r:id="rId52" ref="B69"/>
    <hyperlink r:id="rId53" ref="B70"/>
    <hyperlink r:id="rId54" ref="B71"/>
    <hyperlink r:id="rId55" ref="B72"/>
    <hyperlink r:id="rId56" ref="B73"/>
    <hyperlink r:id="rId57" ref="B74"/>
    <hyperlink r:id="rId58" ref="B75"/>
    <hyperlink r:id="rId59" ref="B77"/>
    <hyperlink r:id="rId60" ref="B78"/>
    <hyperlink r:id="rId61" ref="B79"/>
    <hyperlink r:id="rId62" ref="B80"/>
    <hyperlink r:id="rId63" ref="B83"/>
    <hyperlink r:id="rId64" ref="B86"/>
    <hyperlink r:id="rId65" ref="B87"/>
    <hyperlink r:id="rId66" ref="B88"/>
    <hyperlink r:id="rId67" ref="B89"/>
    <hyperlink r:id="rId68" ref="B90"/>
    <hyperlink r:id="rId69" ref="B95"/>
    <hyperlink r:id="rId70" ref="B97"/>
    <hyperlink r:id="rId71" ref="B98"/>
    <hyperlink r:id="rId72" ref="B100"/>
    <hyperlink r:id="rId73" ref="B101"/>
    <hyperlink r:id="rId74" ref="B102"/>
    <hyperlink r:id="rId75" ref="B103"/>
    <hyperlink r:id="rId76" ref="B104"/>
    <hyperlink r:id="rId77" ref="B105"/>
    <hyperlink r:id="rId78" ref="B106"/>
    <hyperlink r:id="rId79" ref="B107"/>
    <hyperlink r:id="rId80" ref="B109"/>
    <hyperlink r:id="rId81" ref="B110"/>
    <hyperlink r:id="rId82" ref="B111"/>
    <hyperlink r:id="rId83" ref="B112"/>
    <hyperlink r:id="rId84" ref="B114"/>
    <hyperlink r:id="rId85" ref="B115"/>
    <hyperlink r:id="rId86" ref="B116"/>
    <hyperlink r:id="rId87" ref="B117"/>
  </hyperlinks>
  <printOptions/>
  <pageMargins bottom="0.787401575" footer="0.0" header="0.0" left="0.511811024" right="0.511811024" top="0.787401575"/>
  <pageSetup orientation="landscape"/>
  <drawing r:id="rId88"/>
  <legacyDrawing r:id="rId89"/>
  <tableParts count="1">
    <tablePart r:id="rId9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13.29"/>
    <col customWidth="1" min="7" max="12" width="8.71"/>
    <col customWidth="1" min="13" max="13" width="21.71"/>
    <col customWidth="1" min="14" max="15" width="8.71"/>
    <col customWidth="1" min="16" max="16" width="10.86"/>
    <col customWidth="1" min="17" max="18" width="8.71"/>
    <col customWidth="1" min="19" max="19" width="10.14"/>
    <col customWidth="1" min="20" max="27" width="8.71"/>
    <col customWidth="1" min="28" max="28" width="21.71"/>
    <col customWidth="1" min="29" max="36" width="8.71"/>
  </cols>
  <sheetData>
    <row r="1" ht="14.25" customHeight="1">
      <c r="A1" s="14" t="s">
        <v>165</v>
      </c>
      <c r="B1" s="15"/>
      <c r="C1" s="8"/>
      <c r="D1" s="16"/>
      <c r="E1" s="14" t="s">
        <v>166</v>
      </c>
      <c r="F1" s="8"/>
      <c r="G1" s="16"/>
      <c r="H1" s="14" t="s">
        <v>167</v>
      </c>
      <c r="I1" s="15"/>
      <c r="J1" s="15"/>
      <c r="K1" s="8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ht="14.25" customHeight="1">
      <c r="A2" s="16" t="s">
        <v>168</v>
      </c>
      <c r="B2" s="17" t="s">
        <v>169</v>
      </c>
      <c r="C2" s="16"/>
      <c r="D2" s="16"/>
      <c r="E2" s="16" t="s">
        <v>170</v>
      </c>
      <c r="F2" s="16">
        <v>2.0</v>
      </c>
      <c r="G2" s="16"/>
      <c r="H2" s="16" t="s">
        <v>171</v>
      </c>
      <c r="I2" s="16" t="s">
        <v>3</v>
      </c>
      <c r="J2" s="16" t="s">
        <v>172</v>
      </c>
      <c r="K2" s="16" t="s">
        <v>173</v>
      </c>
      <c r="L2" s="16"/>
      <c r="M2" s="18" t="s">
        <v>174</v>
      </c>
      <c r="N2" s="18" t="s">
        <v>171</v>
      </c>
      <c r="O2" s="18" t="s">
        <v>3</v>
      </c>
      <c r="P2" s="18" t="s">
        <v>172</v>
      </c>
      <c r="Q2" s="18" t="s">
        <v>173</v>
      </c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ht="14.25" customHeight="1">
      <c r="A3" s="16" t="s">
        <v>175</v>
      </c>
      <c r="B3" s="16">
        <v>1.0</v>
      </c>
      <c r="C3" s="16" t="s">
        <v>176</v>
      </c>
      <c r="D3" s="16"/>
      <c r="E3" s="16" t="s">
        <v>177</v>
      </c>
      <c r="F3" s="16">
        <v>4.0</v>
      </c>
      <c r="G3" s="16"/>
      <c r="H3" s="16" t="s">
        <v>178</v>
      </c>
      <c r="I3" s="16" t="s">
        <v>179</v>
      </c>
      <c r="J3" s="16" t="s">
        <v>180</v>
      </c>
      <c r="K3" s="16" t="s">
        <v>181</v>
      </c>
      <c r="L3" s="16"/>
      <c r="M3" s="19" t="s">
        <v>182</v>
      </c>
      <c r="N3" s="20">
        <v>-1.0</v>
      </c>
      <c r="O3" s="20">
        <v>-1.0</v>
      </c>
      <c r="P3" s="20">
        <v>-1.0</v>
      </c>
      <c r="Q3" s="20">
        <v>-1.0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ht="14.25" customHeight="1">
      <c r="A4" s="16" t="s">
        <v>183</v>
      </c>
      <c r="B4" s="16">
        <v>4.0</v>
      </c>
      <c r="C4" s="16" t="s">
        <v>176</v>
      </c>
      <c r="D4" s="16"/>
      <c r="E4" s="16"/>
      <c r="F4" s="16"/>
      <c r="G4" s="16"/>
      <c r="H4" s="16">
        <v>2.0</v>
      </c>
      <c r="I4" s="16">
        <v>6.0</v>
      </c>
      <c r="J4" s="16">
        <v>100.0</v>
      </c>
      <c r="K4" s="16">
        <v>8.0</v>
      </c>
      <c r="L4" s="16"/>
      <c r="M4" s="19" t="s">
        <v>184</v>
      </c>
      <c r="N4" s="20">
        <v>1.0</v>
      </c>
      <c r="O4" s="20">
        <v>-1.0</v>
      </c>
      <c r="P4" s="20">
        <v>-1.0</v>
      </c>
      <c r="Q4" s="20">
        <v>1.0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ht="14.25" customHeight="1">
      <c r="A5" s="16" t="s">
        <v>185</v>
      </c>
      <c r="B5" s="16">
        <v>3.0</v>
      </c>
      <c r="C5" s="17" t="s">
        <v>186</v>
      </c>
      <c r="D5" s="16"/>
      <c r="E5" s="16"/>
      <c r="F5" s="16"/>
      <c r="G5" s="16"/>
      <c r="H5" s="16">
        <v>2.0</v>
      </c>
      <c r="I5" s="16">
        <v>6.0</v>
      </c>
      <c r="J5" s="16">
        <v>100.0</v>
      </c>
      <c r="K5" s="16">
        <v>24.0</v>
      </c>
      <c r="L5" s="16"/>
      <c r="M5" s="19" t="s">
        <v>187</v>
      </c>
      <c r="N5" s="20">
        <v>-1.0</v>
      </c>
      <c r="O5" s="20">
        <v>1.0</v>
      </c>
      <c r="P5" s="20">
        <v>-1.0</v>
      </c>
      <c r="Q5" s="20">
        <v>1.0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ht="14.25" customHeight="1">
      <c r="A6" s="21"/>
      <c r="B6" s="21"/>
      <c r="C6" s="21"/>
      <c r="D6" s="21"/>
      <c r="E6" s="21"/>
      <c r="F6" s="21"/>
      <c r="G6" s="16"/>
      <c r="H6" s="16">
        <v>2.0</v>
      </c>
      <c r="I6" s="16">
        <v>6.0</v>
      </c>
      <c r="J6" s="16">
        <v>200.0</v>
      </c>
      <c r="K6" s="16">
        <v>8.0</v>
      </c>
      <c r="L6" s="16"/>
      <c r="M6" s="19" t="s">
        <v>188</v>
      </c>
      <c r="N6" s="20">
        <v>1.0</v>
      </c>
      <c r="O6" s="20">
        <v>1.0</v>
      </c>
      <c r="P6" s="20">
        <v>-1.0</v>
      </c>
      <c r="Q6" s="20">
        <v>-1.0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22" t="s">
        <v>174</v>
      </c>
      <c r="AC6" s="14" t="s">
        <v>171</v>
      </c>
      <c r="AD6" s="8"/>
      <c r="AE6" s="14" t="s">
        <v>3</v>
      </c>
      <c r="AF6" s="8"/>
      <c r="AG6" s="14" t="s">
        <v>172</v>
      </c>
      <c r="AH6" s="8"/>
      <c r="AI6" s="14" t="s">
        <v>173</v>
      </c>
      <c r="AJ6" s="8"/>
    </row>
    <row r="7" ht="14.25" customHeight="1">
      <c r="A7" s="16" t="s">
        <v>189</v>
      </c>
      <c r="B7" s="17" t="s">
        <v>190</v>
      </c>
      <c r="C7" s="16"/>
      <c r="D7" s="16"/>
      <c r="E7" s="16" t="s">
        <v>191</v>
      </c>
      <c r="F7" s="16">
        <v>6.0</v>
      </c>
      <c r="G7" s="16"/>
      <c r="H7" s="16">
        <v>2.0</v>
      </c>
      <c r="I7" s="16">
        <v>6.0</v>
      </c>
      <c r="J7" s="16">
        <v>200.0</v>
      </c>
      <c r="K7" s="16">
        <v>24.0</v>
      </c>
      <c r="L7" s="16"/>
      <c r="M7" s="19" t="s">
        <v>192</v>
      </c>
      <c r="N7" s="20">
        <v>-1.0</v>
      </c>
      <c r="O7" s="20">
        <v>-1.0</v>
      </c>
      <c r="P7" s="20">
        <v>1.0</v>
      </c>
      <c r="Q7" s="20">
        <v>1.0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23"/>
      <c r="AC7" s="24" t="s">
        <v>193</v>
      </c>
      <c r="AD7" s="25" t="s">
        <v>194</v>
      </c>
      <c r="AE7" s="24" t="s">
        <v>193</v>
      </c>
      <c r="AF7" s="26" t="s">
        <v>194</v>
      </c>
      <c r="AG7" s="24" t="s">
        <v>193</v>
      </c>
      <c r="AH7" s="26" t="s">
        <v>194</v>
      </c>
      <c r="AI7" s="24" t="s">
        <v>193</v>
      </c>
      <c r="AJ7" s="26" t="s">
        <v>194</v>
      </c>
    </row>
    <row r="8" ht="14.25" customHeight="1">
      <c r="A8" s="16" t="s">
        <v>195</v>
      </c>
      <c r="B8" s="16">
        <v>6.0</v>
      </c>
      <c r="C8" s="16" t="s">
        <v>196</v>
      </c>
      <c r="D8" s="16"/>
      <c r="E8" s="16" t="s">
        <v>197</v>
      </c>
      <c r="F8" s="16">
        <v>10.0</v>
      </c>
      <c r="G8" s="16"/>
      <c r="H8" s="16">
        <v>2.0</v>
      </c>
      <c r="I8" s="16">
        <v>10.0</v>
      </c>
      <c r="J8" s="16">
        <v>100.0</v>
      </c>
      <c r="K8" s="16">
        <v>8.0</v>
      </c>
      <c r="L8" s="16"/>
      <c r="M8" s="19" t="s">
        <v>198</v>
      </c>
      <c r="N8" s="20">
        <v>1.0</v>
      </c>
      <c r="O8" s="20">
        <v>-1.0</v>
      </c>
      <c r="P8" s="20">
        <v>1.0</v>
      </c>
      <c r="Q8" s="20">
        <v>-1.0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27">
        <v>1.0</v>
      </c>
      <c r="AC8" s="28">
        <v>6.0</v>
      </c>
      <c r="AD8" s="16"/>
      <c r="AE8" s="28">
        <v>8.0</v>
      </c>
      <c r="AF8" s="29"/>
      <c r="AG8" s="28">
        <v>150.0</v>
      </c>
      <c r="AH8" s="29"/>
      <c r="AI8" s="28">
        <v>16.0</v>
      </c>
      <c r="AJ8" s="29"/>
    </row>
    <row r="9" ht="14.25" customHeight="1">
      <c r="A9" s="16" t="s">
        <v>183</v>
      </c>
      <c r="B9" s="16">
        <v>12.0</v>
      </c>
      <c r="C9" s="16" t="s">
        <v>196</v>
      </c>
      <c r="D9" s="16"/>
      <c r="E9" s="16"/>
      <c r="F9" s="16"/>
      <c r="G9" s="16"/>
      <c r="H9" s="16">
        <v>2.0</v>
      </c>
      <c r="I9" s="16">
        <v>10.0</v>
      </c>
      <c r="J9" s="16">
        <v>100.0</v>
      </c>
      <c r="K9" s="16">
        <v>24.0</v>
      </c>
      <c r="L9" s="16"/>
      <c r="M9" s="19" t="s">
        <v>199</v>
      </c>
      <c r="N9" s="20">
        <v>-1.0</v>
      </c>
      <c r="O9" s="20">
        <v>1.0</v>
      </c>
      <c r="P9" s="20">
        <v>1.0</v>
      </c>
      <c r="Q9" s="20">
        <v>-1.0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>
        <v>2.0</v>
      </c>
      <c r="AC9" s="30">
        <v>3.0</v>
      </c>
      <c r="AD9" s="16"/>
      <c r="AE9" s="30">
        <v>6.0</v>
      </c>
      <c r="AF9" s="29"/>
      <c r="AG9" s="30">
        <v>100.0</v>
      </c>
      <c r="AH9" s="29"/>
      <c r="AI9" s="30">
        <v>8.0</v>
      </c>
      <c r="AJ9" s="29"/>
    </row>
    <row r="10" ht="14.25" customHeight="1">
      <c r="A10" s="16" t="s">
        <v>200</v>
      </c>
      <c r="B10" s="16">
        <v>3.0</v>
      </c>
      <c r="C10" s="17" t="s">
        <v>186</v>
      </c>
      <c r="D10" s="16"/>
      <c r="E10" s="16"/>
      <c r="F10" s="16"/>
      <c r="G10" s="16"/>
      <c r="H10" s="16">
        <v>2.0</v>
      </c>
      <c r="I10" s="16">
        <v>10.0</v>
      </c>
      <c r="J10" s="16">
        <v>200.0</v>
      </c>
      <c r="K10" s="16">
        <v>8.0</v>
      </c>
      <c r="L10" s="16"/>
      <c r="M10" s="19" t="s">
        <v>154</v>
      </c>
      <c r="N10" s="20">
        <v>1.0</v>
      </c>
      <c r="O10" s="20">
        <v>1.0</v>
      </c>
      <c r="P10" s="20">
        <v>1.0</v>
      </c>
      <c r="Q10" s="20">
        <v>1.0</v>
      </c>
      <c r="R10" s="16"/>
      <c r="S10" s="31"/>
      <c r="T10" s="16"/>
      <c r="U10" s="16"/>
      <c r="V10" s="16"/>
      <c r="W10" s="16"/>
      <c r="X10" s="16"/>
      <c r="Y10" s="16"/>
      <c r="Z10" s="16"/>
      <c r="AA10" s="16"/>
      <c r="AB10" s="16">
        <v>3.0</v>
      </c>
      <c r="AC10" s="30">
        <v>9.0</v>
      </c>
      <c r="AD10" s="16"/>
      <c r="AE10" s="30">
        <v>6.0</v>
      </c>
      <c r="AF10" s="29"/>
      <c r="AG10" s="30">
        <v>100.0</v>
      </c>
      <c r="AH10" s="29"/>
      <c r="AI10" s="30">
        <v>24.0</v>
      </c>
      <c r="AJ10" s="29"/>
    </row>
    <row r="11" ht="14.25" customHeight="1">
      <c r="A11" s="21"/>
      <c r="B11" s="21"/>
      <c r="C11" s="21"/>
      <c r="D11" s="21"/>
      <c r="E11" s="21"/>
      <c r="F11" s="21"/>
      <c r="G11" s="16"/>
      <c r="H11" s="16">
        <v>2.0</v>
      </c>
      <c r="I11" s="16">
        <v>10.0</v>
      </c>
      <c r="J11" s="16">
        <v>200.0</v>
      </c>
      <c r="K11" s="16">
        <v>24.0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>
        <v>4.0</v>
      </c>
      <c r="AC11" s="30">
        <v>3.0</v>
      </c>
      <c r="AD11" s="16"/>
      <c r="AE11" s="30">
        <v>10.0</v>
      </c>
      <c r="AF11" s="29"/>
      <c r="AG11" s="30">
        <v>100.0</v>
      </c>
      <c r="AH11" s="29"/>
      <c r="AI11" s="30">
        <v>24.0</v>
      </c>
      <c r="AJ11" s="29"/>
    </row>
    <row r="12" ht="14.25" customHeight="1">
      <c r="A12" s="16" t="s">
        <v>201</v>
      </c>
      <c r="B12" s="17" t="s">
        <v>202</v>
      </c>
      <c r="C12" s="16"/>
      <c r="D12" s="16"/>
      <c r="E12" s="16" t="s">
        <v>203</v>
      </c>
      <c r="F12" s="16">
        <v>100.0</v>
      </c>
      <c r="G12" s="16"/>
      <c r="H12" s="16">
        <v>4.0</v>
      </c>
      <c r="I12" s="16">
        <v>6.0</v>
      </c>
      <c r="J12" s="16">
        <v>100.0</v>
      </c>
      <c r="K12" s="16">
        <v>8.0</v>
      </c>
      <c r="L12" s="16"/>
      <c r="M12" s="18" t="s">
        <v>174</v>
      </c>
      <c r="N12" s="18" t="s">
        <v>171</v>
      </c>
      <c r="O12" s="18" t="s">
        <v>3</v>
      </c>
      <c r="P12" s="18" t="s">
        <v>172</v>
      </c>
      <c r="Q12" s="18" t="s">
        <v>173</v>
      </c>
      <c r="R12" s="16"/>
      <c r="S12" s="14" t="s">
        <v>204</v>
      </c>
      <c r="T12" s="8"/>
      <c r="U12" s="16"/>
      <c r="V12" s="16"/>
      <c r="W12" s="16"/>
      <c r="X12" s="16"/>
      <c r="Y12" s="16"/>
      <c r="Z12" s="16"/>
      <c r="AA12" s="16"/>
      <c r="AB12" s="16">
        <v>5.0</v>
      </c>
      <c r="AC12" s="30">
        <v>9.0</v>
      </c>
      <c r="AD12" s="16"/>
      <c r="AE12" s="30">
        <v>10.0</v>
      </c>
      <c r="AF12" s="29"/>
      <c r="AG12" s="30">
        <v>100.0</v>
      </c>
      <c r="AH12" s="29"/>
      <c r="AI12" s="30">
        <v>8.0</v>
      </c>
      <c r="AJ12" s="29"/>
    </row>
    <row r="13" ht="14.25" customHeight="1">
      <c r="A13" s="16" t="s">
        <v>205</v>
      </c>
      <c r="B13" s="16">
        <v>100.0</v>
      </c>
      <c r="C13" s="16" t="s">
        <v>206</v>
      </c>
      <c r="D13" s="16"/>
      <c r="E13" s="16" t="s">
        <v>207</v>
      </c>
      <c r="F13" s="16">
        <v>200.0</v>
      </c>
      <c r="G13" s="16"/>
      <c r="H13" s="16">
        <v>4.0</v>
      </c>
      <c r="I13" s="16">
        <v>6.0</v>
      </c>
      <c r="J13" s="16">
        <v>100.0</v>
      </c>
      <c r="K13" s="16">
        <v>24.0</v>
      </c>
      <c r="L13" s="16"/>
      <c r="M13" s="27">
        <v>0.0</v>
      </c>
      <c r="N13" s="27">
        <v>4.0</v>
      </c>
      <c r="O13" s="27">
        <v>8.0</v>
      </c>
      <c r="P13" s="27">
        <v>150.0</v>
      </c>
      <c r="Q13" s="27">
        <v>16.0</v>
      </c>
      <c r="R13" s="16"/>
      <c r="S13" s="32">
        <f>SUM(Q13:Q22)</f>
        <v>160</v>
      </c>
      <c r="T13" s="16" t="s">
        <v>208</v>
      </c>
      <c r="U13" s="16"/>
      <c r="V13" s="16"/>
      <c r="W13" s="16"/>
      <c r="X13" s="16"/>
      <c r="Y13" s="16"/>
      <c r="Z13" s="16"/>
      <c r="AA13" s="16"/>
      <c r="AB13" s="27">
        <v>6.0</v>
      </c>
      <c r="AC13" s="28">
        <v>6.0</v>
      </c>
      <c r="AD13" s="16"/>
      <c r="AE13" s="28">
        <v>8.0</v>
      </c>
      <c r="AF13" s="29"/>
      <c r="AG13" s="28">
        <v>150.0</v>
      </c>
      <c r="AH13" s="29"/>
      <c r="AI13" s="28">
        <v>16.0</v>
      </c>
      <c r="AJ13" s="29"/>
    </row>
    <row r="14" ht="14.25" customHeight="1">
      <c r="A14" s="16" t="s">
        <v>209</v>
      </c>
      <c r="B14" s="16">
        <v>200.0</v>
      </c>
      <c r="C14" s="16" t="s">
        <v>206</v>
      </c>
      <c r="D14" s="16"/>
      <c r="E14" s="16"/>
      <c r="F14" s="16"/>
      <c r="G14" s="16"/>
      <c r="H14" s="16">
        <v>4.0</v>
      </c>
      <c r="I14" s="16">
        <v>6.0</v>
      </c>
      <c r="J14" s="16">
        <v>200.0</v>
      </c>
      <c r="K14" s="16">
        <v>8.0</v>
      </c>
      <c r="L14" s="16"/>
      <c r="M14" s="19" t="s">
        <v>182</v>
      </c>
      <c r="N14" s="20">
        <v>2.0</v>
      </c>
      <c r="O14" s="20">
        <v>6.0</v>
      </c>
      <c r="P14" s="20">
        <v>100.0</v>
      </c>
      <c r="Q14" s="20">
        <v>8.0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>
        <v>7.0</v>
      </c>
      <c r="AC14" s="30">
        <v>3.0</v>
      </c>
      <c r="AD14" s="16"/>
      <c r="AE14" s="30">
        <v>6.0</v>
      </c>
      <c r="AF14" s="29"/>
      <c r="AG14" s="30">
        <v>200.0</v>
      </c>
      <c r="AH14" s="29"/>
      <c r="AI14" s="30">
        <v>24.0</v>
      </c>
      <c r="AJ14" s="29"/>
    </row>
    <row r="15" ht="14.25" customHeight="1">
      <c r="A15" s="16" t="s">
        <v>210</v>
      </c>
      <c r="B15" s="16">
        <v>3.0</v>
      </c>
      <c r="C15" s="17" t="s">
        <v>186</v>
      </c>
      <c r="D15" s="16"/>
      <c r="E15" s="16"/>
      <c r="F15" s="16"/>
      <c r="G15" s="16"/>
      <c r="H15" s="16">
        <v>4.0</v>
      </c>
      <c r="I15" s="16">
        <v>6.0</v>
      </c>
      <c r="J15" s="16">
        <v>200.0</v>
      </c>
      <c r="K15" s="16">
        <v>24.0</v>
      </c>
      <c r="L15" s="16"/>
      <c r="M15" s="19" t="s">
        <v>184</v>
      </c>
      <c r="N15" s="20">
        <v>6.0</v>
      </c>
      <c r="O15" s="20">
        <v>6.0</v>
      </c>
      <c r="P15" s="20">
        <v>100.0</v>
      </c>
      <c r="Q15" s="20">
        <v>24.0</v>
      </c>
      <c r="R15" s="16"/>
      <c r="S15" s="14" t="s">
        <v>211</v>
      </c>
      <c r="T15" s="8"/>
      <c r="U15" s="16"/>
      <c r="V15" s="16"/>
      <c r="W15" s="16"/>
      <c r="X15" s="16"/>
      <c r="Y15" s="16"/>
      <c r="Z15" s="16"/>
      <c r="AA15" s="16"/>
      <c r="AB15" s="16">
        <v>8.0</v>
      </c>
      <c r="AC15" s="30">
        <v>9.0</v>
      </c>
      <c r="AD15" s="16"/>
      <c r="AE15" s="30">
        <v>6.0</v>
      </c>
      <c r="AF15" s="29"/>
      <c r="AG15" s="30">
        <v>200.0</v>
      </c>
      <c r="AH15" s="29"/>
      <c r="AI15" s="30">
        <v>8.0</v>
      </c>
      <c r="AJ15" s="29"/>
    </row>
    <row r="16" ht="14.25" customHeight="1">
      <c r="A16" s="16"/>
      <c r="B16" s="16"/>
      <c r="C16" s="16"/>
      <c r="D16" s="16"/>
      <c r="E16" s="16"/>
      <c r="F16" s="16"/>
      <c r="G16" s="16"/>
      <c r="H16" s="16">
        <v>4.0</v>
      </c>
      <c r="I16" s="16">
        <v>10.0</v>
      </c>
      <c r="J16" s="16">
        <v>100.0</v>
      </c>
      <c r="K16" s="16">
        <v>8.0</v>
      </c>
      <c r="L16" s="16"/>
      <c r="M16" s="19" t="s">
        <v>187</v>
      </c>
      <c r="N16" s="20">
        <v>2.0</v>
      </c>
      <c r="O16" s="20">
        <v>10.0</v>
      </c>
      <c r="P16" s="20">
        <v>100.0</v>
      </c>
      <c r="Q16" s="20">
        <v>24.0</v>
      </c>
      <c r="R16" s="16"/>
      <c r="S16" s="32">
        <f>COUNTA(Q13:Q22)</f>
        <v>10</v>
      </c>
      <c r="T16" s="16" t="s">
        <v>212</v>
      </c>
      <c r="U16" s="16"/>
      <c r="V16" s="16"/>
      <c r="W16" s="16"/>
      <c r="X16" s="16"/>
      <c r="Y16" s="16"/>
      <c r="Z16" s="16"/>
      <c r="AA16" s="16"/>
      <c r="AB16" s="16">
        <v>9.0</v>
      </c>
      <c r="AC16" s="30">
        <v>3.0</v>
      </c>
      <c r="AD16" s="16"/>
      <c r="AE16" s="30">
        <v>10.0</v>
      </c>
      <c r="AF16" s="29"/>
      <c r="AG16" s="30">
        <v>200.0</v>
      </c>
      <c r="AH16" s="29"/>
      <c r="AI16" s="30">
        <v>8.0</v>
      </c>
      <c r="AJ16" s="29"/>
    </row>
    <row r="17" ht="14.25" customHeight="1">
      <c r="A17" s="21"/>
      <c r="B17" s="21"/>
      <c r="C17" s="21"/>
      <c r="D17" s="21"/>
      <c r="E17" s="21"/>
      <c r="F17" s="21"/>
      <c r="G17" s="16"/>
      <c r="H17" s="16">
        <v>4.0</v>
      </c>
      <c r="I17" s="16">
        <v>10.0</v>
      </c>
      <c r="J17" s="16">
        <v>100.0</v>
      </c>
      <c r="K17" s="16">
        <v>24.0</v>
      </c>
      <c r="L17" s="16"/>
      <c r="M17" s="19" t="s">
        <v>188</v>
      </c>
      <c r="N17" s="20">
        <v>6.0</v>
      </c>
      <c r="O17" s="20">
        <v>10.0</v>
      </c>
      <c r="P17" s="20">
        <v>100.0</v>
      </c>
      <c r="Q17" s="20">
        <v>8.0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>
        <v>10.0</v>
      </c>
      <c r="AC17" s="30">
        <v>9.0</v>
      </c>
      <c r="AD17" s="16"/>
      <c r="AE17" s="30">
        <v>10.0</v>
      </c>
      <c r="AF17" s="29"/>
      <c r="AG17" s="30">
        <v>200.0</v>
      </c>
      <c r="AH17" s="29"/>
      <c r="AI17" s="30">
        <v>24.0</v>
      </c>
      <c r="AJ17" s="29"/>
    </row>
    <row r="18" ht="14.25" customHeight="1">
      <c r="A18" s="16" t="s">
        <v>213</v>
      </c>
      <c r="B18" s="17" t="s">
        <v>214</v>
      </c>
      <c r="C18" s="16"/>
      <c r="D18" s="16"/>
      <c r="E18" s="16" t="s">
        <v>215</v>
      </c>
      <c r="F18" s="16">
        <v>8.0</v>
      </c>
      <c r="G18" s="16"/>
      <c r="H18" s="16">
        <v>4.0</v>
      </c>
      <c r="I18" s="16">
        <v>10.0</v>
      </c>
      <c r="J18" s="16">
        <v>200.0</v>
      </c>
      <c r="K18" s="16">
        <v>8.0</v>
      </c>
      <c r="L18" s="16"/>
      <c r="M18" s="33" t="s">
        <v>192</v>
      </c>
      <c r="N18" s="27">
        <v>4.0</v>
      </c>
      <c r="O18" s="27">
        <v>8.0</v>
      </c>
      <c r="P18" s="27">
        <v>150.0</v>
      </c>
      <c r="Q18" s="27">
        <v>16.0</v>
      </c>
      <c r="R18" s="16"/>
      <c r="S18" s="16" t="s">
        <v>216</v>
      </c>
      <c r="T18" s="16"/>
      <c r="U18" s="16"/>
      <c r="V18" s="16"/>
      <c r="W18" s="16"/>
      <c r="X18" s="16"/>
      <c r="Y18" s="16"/>
      <c r="Z18" s="16"/>
      <c r="AA18" s="16"/>
      <c r="AB18" s="27">
        <v>11.0</v>
      </c>
      <c r="AC18" s="34">
        <v>6.0</v>
      </c>
      <c r="AD18" s="35"/>
      <c r="AE18" s="34">
        <v>8.0</v>
      </c>
      <c r="AF18" s="36"/>
      <c r="AG18" s="34">
        <v>150.0</v>
      </c>
      <c r="AH18" s="36"/>
      <c r="AI18" s="34">
        <v>16.0</v>
      </c>
      <c r="AJ18" s="36"/>
    </row>
    <row r="19" ht="14.25" customHeight="1">
      <c r="A19" s="16" t="s">
        <v>217</v>
      </c>
      <c r="B19" s="16">
        <v>8.0</v>
      </c>
      <c r="C19" s="16" t="s">
        <v>218</v>
      </c>
      <c r="D19" s="16"/>
      <c r="E19" s="16" t="s">
        <v>219</v>
      </c>
      <c r="F19" s="16">
        <v>24.0</v>
      </c>
      <c r="G19" s="16"/>
      <c r="H19" s="16">
        <v>4.0</v>
      </c>
      <c r="I19" s="16">
        <v>10.0</v>
      </c>
      <c r="J19" s="16">
        <v>200.0</v>
      </c>
      <c r="K19" s="16">
        <v>24.0</v>
      </c>
      <c r="L19" s="16"/>
      <c r="M19" s="19" t="s">
        <v>198</v>
      </c>
      <c r="N19" s="20">
        <v>2.0</v>
      </c>
      <c r="O19" s="20">
        <v>6.0</v>
      </c>
      <c r="P19" s="20">
        <v>200.0</v>
      </c>
      <c r="Q19" s="20">
        <v>24.0</v>
      </c>
      <c r="R19" s="16"/>
      <c r="S19" s="17" t="s">
        <v>220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ht="14.25" customHeight="1">
      <c r="A20" s="16" t="s">
        <v>221</v>
      </c>
      <c r="B20" s="16">
        <v>24.0</v>
      </c>
      <c r="C20" s="16" t="s">
        <v>218</v>
      </c>
      <c r="D20" s="16"/>
      <c r="E20" s="16"/>
      <c r="F20" s="16"/>
      <c r="G20" s="16"/>
      <c r="H20" s="16">
        <v>3.0</v>
      </c>
      <c r="I20" s="16">
        <v>8.0</v>
      </c>
      <c r="J20" s="16">
        <v>150.0</v>
      </c>
      <c r="K20" s="16">
        <v>16.0</v>
      </c>
      <c r="L20" s="16"/>
      <c r="M20" s="19" t="s">
        <v>199</v>
      </c>
      <c r="N20" s="20">
        <v>6.0</v>
      </c>
      <c r="O20" s="20">
        <v>6.0</v>
      </c>
      <c r="P20" s="20">
        <v>200.0</v>
      </c>
      <c r="Q20" s="20">
        <v>8.0</v>
      </c>
      <c r="R20" s="16"/>
      <c r="S20" s="17" t="s">
        <v>222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ht="14.25" customHeight="1">
      <c r="A21" s="16" t="s">
        <v>223</v>
      </c>
      <c r="B21" s="16">
        <v>3.0</v>
      </c>
      <c r="C21" s="17" t="s">
        <v>186</v>
      </c>
      <c r="D21" s="16"/>
      <c r="E21" s="16"/>
      <c r="F21" s="16"/>
      <c r="G21" s="16"/>
      <c r="H21" s="16">
        <v>3.0</v>
      </c>
      <c r="I21" s="16">
        <v>8.0</v>
      </c>
      <c r="J21" s="16">
        <v>150.0</v>
      </c>
      <c r="K21" s="16">
        <v>16.0</v>
      </c>
      <c r="L21" s="16"/>
      <c r="M21" s="19" t="s">
        <v>154</v>
      </c>
      <c r="N21" s="20">
        <v>2.0</v>
      </c>
      <c r="O21" s="20">
        <v>10.0</v>
      </c>
      <c r="P21" s="20">
        <v>200.0</v>
      </c>
      <c r="Q21" s="20">
        <v>8.0</v>
      </c>
      <c r="R21" s="16"/>
      <c r="S21" s="17" t="s">
        <v>224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ht="14.25" customHeight="1">
      <c r="A22" s="16"/>
      <c r="B22" s="16"/>
      <c r="C22" s="16"/>
      <c r="D22" s="16"/>
      <c r="E22" s="16"/>
      <c r="F22" s="16"/>
      <c r="G22" s="16"/>
      <c r="H22" s="16">
        <v>3.0</v>
      </c>
      <c r="I22" s="16">
        <v>8.0</v>
      </c>
      <c r="J22" s="16">
        <v>150.0</v>
      </c>
      <c r="K22" s="16">
        <v>16.0</v>
      </c>
      <c r="L22" s="16"/>
      <c r="M22" s="19" t="s">
        <v>33</v>
      </c>
      <c r="N22" s="20">
        <v>6.0</v>
      </c>
      <c r="O22" s="20">
        <v>10.0</v>
      </c>
      <c r="P22" s="20">
        <v>200.0</v>
      </c>
      <c r="Q22" s="20">
        <v>24.0</v>
      </c>
      <c r="R22" s="16"/>
      <c r="S22" s="17" t="s">
        <v>225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ht="14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33" t="s">
        <v>68</v>
      </c>
      <c r="N23" s="27">
        <v>4.0</v>
      </c>
      <c r="O23" s="27">
        <v>8.0</v>
      </c>
      <c r="P23" s="27">
        <v>150.0</v>
      </c>
      <c r="Q23" s="27">
        <v>16.0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 ht="14.25" customHeight="1">
      <c r="A24" s="16"/>
      <c r="B24" s="18"/>
      <c r="C24" s="18">
        <v>-1.0</v>
      </c>
      <c r="D24" s="18">
        <v>0.0</v>
      </c>
      <c r="E24" s="18">
        <v>1.0</v>
      </c>
      <c r="F24" s="16"/>
      <c r="G24" s="16"/>
      <c r="H24" s="16" t="s">
        <v>171</v>
      </c>
      <c r="I24" s="16" t="s">
        <v>3</v>
      </c>
      <c r="J24" s="16" t="s">
        <v>172</v>
      </c>
      <c r="K24" s="16" t="s">
        <v>173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 ht="14.25" customHeight="1">
      <c r="A25" s="16"/>
      <c r="B25" s="16" t="s">
        <v>226</v>
      </c>
      <c r="C25" s="16">
        <v>2.0</v>
      </c>
      <c r="D25" s="16">
        <v>3.0</v>
      </c>
      <c r="E25" s="16">
        <v>4.0</v>
      </c>
      <c r="F25" s="16"/>
      <c r="G25" s="16"/>
      <c r="H25" s="16">
        <v>1.0</v>
      </c>
      <c r="I25" s="16">
        <v>1.0</v>
      </c>
      <c r="J25" s="16">
        <v>1.0</v>
      </c>
      <c r="K25" s="16">
        <v>-1.0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ht="14.25" customHeight="1">
      <c r="A26" s="16"/>
      <c r="B26" s="21" t="s">
        <v>227</v>
      </c>
      <c r="C26" s="21">
        <v>6.0</v>
      </c>
      <c r="D26" s="21">
        <v>8.0</v>
      </c>
      <c r="E26" s="21">
        <v>10.0</v>
      </c>
      <c r="F26" s="16"/>
      <c r="G26" s="16"/>
      <c r="H26" s="16">
        <v>1.0</v>
      </c>
      <c r="I26" s="16">
        <v>1.0</v>
      </c>
      <c r="J26" s="16">
        <v>1.0</v>
      </c>
      <c r="K26" s="16">
        <v>1.0</v>
      </c>
      <c r="L26" s="16"/>
      <c r="M26" s="37"/>
      <c r="N26" s="37">
        <v>-1.0</v>
      </c>
      <c r="O26" s="37">
        <v>0.0</v>
      </c>
      <c r="P26" s="37">
        <v>1.0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ht="14.25" customHeight="1">
      <c r="A27" s="16"/>
      <c r="B27" s="16" t="s">
        <v>228</v>
      </c>
      <c r="C27" s="16">
        <v>100.0</v>
      </c>
      <c r="D27" s="16">
        <v>150.0</v>
      </c>
      <c r="E27" s="16">
        <v>200.0</v>
      </c>
      <c r="F27" s="16"/>
      <c r="G27" s="16"/>
      <c r="H27" s="16">
        <v>1.0</v>
      </c>
      <c r="I27" s="16">
        <v>1.0</v>
      </c>
      <c r="J27" s="16">
        <v>-1.0</v>
      </c>
      <c r="K27" s="16">
        <v>-1.0</v>
      </c>
      <c r="L27" s="16"/>
      <c r="M27" s="16" t="s">
        <v>226</v>
      </c>
      <c r="N27" s="16">
        <v>2.0</v>
      </c>
      <c r="O27" s="16">
        <v>4.0</v>
      </c>
      <c r="P27" s="16">
        <v>6.0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 ht="14.25" customHeight="1">
      <c r="A28" s="16"/>
      <c r="B28" s="21" t="s">
        <v>229</v>
      </c>
      <c r="C28" s="21">
        <v>8.0</v>
      </c>
      <c r="D28" s="21">
        <v>16.0</v>
      </c>
      <c r="E28" s="21">
        <v>24.0</v>
      </c>
      <c r="F28" s="16"/>
      <c r="G28" s="16"/>
      <c r="H28" s="16">
        <v>1.0</v>
      </c>
      <c r="I28" s="16">
        <v>1.0</v>
      </c>
      <c r="J28" s="16">
        <v>-1.0</v>
      </c>
      <c r="K28" s="16">
        <v>1.0</v>
      </c>
      <c r="L28" s="16"/>
      <c r="M28" s="21" t="s">
        <v>227</v>
      </c>
      <c r="N28" s="21">
        <v>6.0</v>
      </c>
      <c r="O28" s="21">
        <v>8.0</v>
      </c>
      <c r="P28" s="21">
        <v>10.0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 ht="14.25" customHeight="1">
      <c r="A29" s="16"/>
      <c r="B29" s="16"/>
      <c r="C29" s="16"/>
      <c r="D29" s="16"/>
      <c r="E29" s="16"/>
      <c r="F29" s="16"/>
      <c r="G29" s="16"/>
      <c r="H29" s="16">
        <v>1.0</v>
      </c>
      <c r="I29" s="16">
        <v>-1.0</v>
      </c>
      <c r="J29" s="16">
        <v>1.0</v>
      </c>
      <c r="K29" s="16">
        <v>-1.0</v>
      </c>
      <c r="L29" s="16"/>
      <c r="M29" s="16" t="s">
        <v>228</v>
      </c>
      <c r="N29" s="16">
        <v>100.0</v>
      </c>
      <c r="O29" s="16">
        <v>150.0</v>
      </c>
      <c r="P29" s="16">
        <v>200.0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ht="14.25" customHeight="1">
      <c r="A30" s="16"/>
      <c r="B30" s="16"/>
      <c r="C30" s="16"/>
      <c r="D30" s="16"/>
      <c r="E30" s="16"/>
      <c r="F30" s="16"/>
      <c r="G30" s="16"/>
      <c r="H30" s="16">
        <v>1.0</v>
      </c>
      <c r="I30" s="16">
        <v>-1.0</v>
      </c>
      <c r="J30" s="16">
        <v>1.0</v>
      </c>
      <c r="K30" s="16">
        <v>1.0</v>
      </c>
      <c r="L30" s="16"/>
      <c r="M30" s="21" t="s">
        <v>229</v>
      </c>
      <c r="N30" s="21">
        <v>8.0</v>
      </c>
      <c r="O30" s="21">
        <v>16.0</v>
      </c>
      <c r="P30" s="21">
        <v>24.0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ht="14.25" customHeight="1">
      <c r="A31" s="16"/>
      <c r="B31" s="16"/>
      <c r="C31" s="16"/>
      <c r="D31" s="16"/>
      <c r="E31" s="16"/>
      <c r="F31" s="16"/>
      <c r="G31" s="16"/>
      <c r="H31" s="16">
        <v>1.0</v>
      </c>
      <c r="I31" s="16">
        <v>-1.0</v>
      </c>
      <c r="J31" s="16">
        <v>-1.0</v>
      </c>
      <c r="K31" s="16">
        <v>-1.0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ht="14.25" customHeight="1">
      <c r="A32" s="16"/>
      <c r="B32" s="16"/>
      <c r="C32" s="16"/>
      <c r="D32" s="16"/>
      <c r="E32" s="16"/>
      <c r="F32" s="16"/>
      <c r="G32" s="16"/>
      <c r="H32" s="16">
        <v>1.0</v>
      </c>
      <c r="I32" s="16">
        <v>-1.0</v>
      </c>
      <c r="J32" s="16">
        <v>-1.0</v>
      </c>
      <c r="K32" s="16">
        <v>1.0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ht="14.25" customHeight="1">
      <c r="A33" s="16"/>
      <c r="B33" s="16"/>
      <c r="C33" s="16"/>
      <c r="D33" s="16"/>
      <c r="E33" s="16"/>
      <c r="F33" s="16"/>
      <c r="G33" s="16"/>
      <c r="H33" s="16">
        <v>-1.0</v>
      </c>
      <c r="I33" s="16">
        <v>1.0</v>
      </c>
      <c r="J33" s="16">
        <v>1.0</v>
      </c>
      <c r="K33" s="16">
        <v>-1.0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ht="14.25" customHeight="1">
      <c r="A34" s="16"/>
      <c r="B34" s="16"/>
      <c r="C34" s="16"/>
      <c r="D34" s="16"/>
      <c r="E34" s="16"/>
      <c r="F34" s="16"/>
      <c r="G34" s="16"/>
      <c r="H34" s="16">
        <v>-1.0</v>
      </c>
      <c r="I34" s="16">
        <v>1.0</v>
      </c>
      <c r="J34" s="16">
        <v>1.0</v>
      </c>
      <c r="K34" s="16">
        <v>1.0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ht="14.25" customHeight="1">
      <c r="A35" s="16"/>
      <c r="B35" s="16"/>
      <c r="C35" s="16"/>
      <c r="D35" s="16"/>
      <c r="E35" s="16"/>
      <c r="F35" s="16"/>
      <c r="G35" s="16"/>
      <c r="H35" s="16">
        <v>-1.0</v>
      </c>
      <c r="I35" s="16">
        <v>1.0</v>
      </c>
      <c r="J35" s="16">
        <v>-1.0</v>
      </c>
      <c r="K35" s="16">
        <v>-1.0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ht="14.25" customHeight="1">
      <c r="A36" s="16"/>
      <c r="B36" s="16"/>
      <c r="C36" s="16"/>
      <c r="D36" s="16"/>
      <c r="E36" s="16"/>
      <c r="F36" s="16"/>
      <c r="G36" s="16"/>
      <c r="H36" s="16">
        <v>-1.0</v>
      </c>
      <c r="I36" s="16">
        <v>1.0</v>
      </c>
      <c r="J36" s="16">
        <v>-1.0</v>
      </c>
      <c r="K36" s="16">
        <v>1.0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ht="14.25" customHeight="1">
      <c r="A37" s="16"/>
      <c r="B37" s="16"/>
      <c r="C37" s="16"/>
      <c r="D37" s="16"/>
      <c r="E37" s="16"/>
      <c r="F37" s="16"/>
      <c r="G37" s="16"/>
      <c r="H37" s="16">
        <v>-1.0</v>
      </c>
      <c r="I37" s="16">
        <v>-1.0</v>
      </c>
      <c r="J37" s="16">
        <v>1.0</v>
      </c>
      <c r="K37" s="16">
        <v>-1.0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ht="14.25" customHeight="1">
      <c r="A38" s="16"/>
      <c r="B38" s="16"/>
      <c r="C38" s="16"/>
      <c r="D38" s="16"/>
      <c r="E38" s="16"/>
      <c r="F38" s="16"/>
      <c r="G38" s="16"/>
      <c r="H38" s="16">
        <v>-1.0</v>
      </c>
      <c r="I38" s="16">
        <v>-1.0</v>
      </c>
      <c r="J38" s="16">
        <v>1.0</v>
      </c>
      <c r="K38" s="16">
        <v>1.0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 ht="14.25" customHeight="1">
      <c r="A39" s="16"/>
      <c r="B39" s="16"/>
      <c r="C39" s="16"/>
      <c r="D39" s="16"/>
      <c r="E39" s="16"/>
      <c r="F39" s="16"/>
      <c r="G39" s="16"/>
      <c r="H39" s="16">
        <v>-1.0</v>
      </c>
      <c r="I39" s="16">
        <v>-1.0</v>
      </c>
      <c r="J39" s="16">
        <v>-1.0</v>
      </c>
      <c r="K39" s="16">
        <v>-1.0</v>
      </c>
      <c r="L39" s="16"/>
      <c r="M39" s="16"/>
      <c r="N39" s="16"/>
      <c r="O39" s="16"/>
      <c r="P39" s="16"/>
      <c r="Q39" s="16"/>
      <c r="R39" s="32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 ht="14.25" customHeight="1">
      <c r="A40" s="16"/>
      <c r="B40" s="16"/>
      <c r="C40" s="16"/>
      <c r="D40" s="16"/>
      <c r="E40" s="16"/>
      <c r="F40" s="16"/>
      <c r="G40" s="16"/>
      <c r="H40" s="16">
        <v>-1.0</v>
      </c>
      <c r="I40" s="16">
        <v>-1.0</v>
      </c>
      <c r="J40" s="16">
        <v>-1.0</v>
      </c>
      <c r="K40" s="16">
        <v>1.0</v>
      </c>
      <c r="L40" s="16"/>
      <c r="M40" s="16"/>
      <c r="N40" s="16"/>
      <c r="O40" s="16"/>
      <c r="P40" s="16"/>
      <c r="Q40" s="16"/>
      <c r="R40" s="31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 ht="14.25" customHeight="1">
      <c r="A41" s="16"/>
      <c r="B41" s="16"/>
      <c r="C41" s="16"/>
      <c r="D41" s="16"/>
      <c r="E41" s="16"/>
      <c r="F41" s="16"/>
      <c r="G41" s="16"/>
      <c r="H41" s="16">
        <v>0.0</v>
      </c>
      <c r="I41" s="16">
        <v>0.0</v>
      </c>
      <c r="J41" s="16">
        <v>0.0</v>
      </c>
      <c r="K41" s="16">
        <v>0.0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</row>
    <row r="42" ht="14.25" customHeight="1">
      <c r="A42" s="16"/>
      <c r="B42" s="16"/>
      <c r="C42" s="16"/>
      <c r="D42" s="16"/>
      <c r="E42" s="16"/>
      <c r="F42" s="16"/>
      <c r="G42" s="16"/>
      <c r="H42" s="16">
        <v>0.0</v>
      </c>
      <c r="I42" s="16">
        <v>0.0</v>
      </c>
      <c r="J42" s="16">
        <v>0.0</v>
      </c>
      <c r="K42" s="16">
        <v>0.0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 ht="14.25" customHeight="1">
      <c r="A43" s="16"/>
      <c r="B43" s="16"/>
      <c r="C43" s="16"/>
      <c r="D43" s="16"/>
      <c r="E43" s="16"/>
      <c r="F43" s="16"/>
      <c r="G43" s="16"/>
      <c r="H43" s="16">
        <v>0.0</v>
      </c>
      <c r="I43" s="16">
        <v>0.0</v>
      </c>
      <c r="J43" s="16">
        <v>0.0</v>
      </c>
      <c r="K43" s="16">
        <v>0.0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ht="14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 ht="14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 ht="14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</row>
    <row r="49" ht="14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 ht="14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 ht="14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2" ht="14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</row>
    <row r="53" ht="14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</row>
    <row r="54" ht="14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</row>
    <row r="55" ht="14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</row>
    <row r="56" ht="14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</row>
    <row r="57" ht="14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</row>
    <row r="59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</row>
    <row r="60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</row>
    <row r="61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</row>
    <row r="62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</row>
    <row r="63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</row>
    <row r="64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</row>
    <row r="67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</row>
    <row r="68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</row>
    <row r="102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</row>
    <row r="104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</row>
    <row r="106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</row>
    <row r="112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</row>
    <row r="113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</row>
    <row r="115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</row>
    <row r="116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</row>
    <row r="117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</row>
    <row r="118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</row>
    <row r="119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</row>
    <row r="120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</row>
    <row r="121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</row>
    <row r="122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</row>
    <row r="123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</row>
    <row r="124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</row>
    <row r="125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</row>
    <row r="126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</row>
    <row r="127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</row>
    <row r="128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</row>
    <row r="129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</row>
    <row r="130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</row>
    <row r="131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</row>
    <row r="132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</row>
    <row r="134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</row>
    <row r="135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</row>
    <row r="136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</row>
    <row r="137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</row>
    <row r="138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</row>
    <row r="139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</row>
    <row r="140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</row>
    <row r="141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</row>
    <row r="142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</row>
    <row r="143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</row>
    <row r="144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</row>
    <row r="145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</row>
    <row r="146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</row>
    <row r="147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</row>
    <row r="148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</row>
    <row r="149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</row>
    <row r="150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</row>
    <row r="151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</row>
    <row r="152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</row>
    <row r="153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</row>
    <row r="154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</row>
    <row r="155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</row>
    <row r="156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</row>
    <row r="157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</row>
    <row r="158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</row>
    <row r="159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</row>
    <row r="160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</row>
    <row r="161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</row>
    <row r="162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</row>
    <row r="163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</row>
    <row r="164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</row>
    <row r="166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</row>
    <row r="167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</row>
    <row r="168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</row>
    <row r="169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</row>
    <row r="170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</row>
    <row r="171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</row>
    <row r="172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</row>
    <row r="173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</row>
    <row r="174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</row>
    <row r="175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</row>
    <row r="176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</row>
    <row r="177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</row>
    <row r="178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</row>
    <row r="179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</row>
    <row r="180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</row>
    <row r="181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</row>
    <row r="182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</row>
    <row r="183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</row>
    <row r="184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</row>
    <row r="185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</row>
    <row r="186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</row>
    <row r="187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</row>
    <row r="188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</row>
    <row r="190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</row>
    <row r="191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</row>
    <row r="192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</row>
    <row r="193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</row>
    <row r="194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</row>
    <row r="195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  <row r="208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</row>
    <row r="209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</row>
    <row r="210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</row>
    <row r="212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</row>
    <row r="216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</row>
    <row r="218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</row>
    <row r="219" ht="14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</row>
    <row r="220" ht="14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 ht="14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</row>
    <row r="222" ht="14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 ht="14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</row>
    <row r="224" ht="14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 ht="14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</row>
    <row r="226" ht="14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 ht="14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</row>
    <row r="228" ht="14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</row>
    <row r="229" ht="14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</row>
    <row r="230" ht="14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</row>
    <row r="231" ht="14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</row>
    <row r="232" ht="14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</row>
    <row r="233" ht="14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</row>
    <row r="234" ht="14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</row>
    <row r="235" ht="14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</row>
    <row r="236" ht="14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</row>
    <row r="237" ht="14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</row>
    <row r="238" ht="14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</row>
    <row r="239" ht="14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</row>
    <row r="240" ht="14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</row>
    <row r="241" ht="14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</row>
    <row r="242" ht="14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</row>
    <row r="243" ht="14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</row>
    <row r="244" ht="14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</row>
    <row r="245" ht="14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</row>
    <row r="246" ht="14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</row>
    <row r="247" ht="14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</row>
    <row r="248" ht="14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</row>
    <row r="249" ht="14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</row>
    <row r="250" ht="14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</row>
    <row r="251" ht="14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</row>
    <row r="252" ht="14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</row>
    <row r="253" ht="14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</row>
    <row r="254" ht="14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</row>
    <row r="255" ht="14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</row>
    <row r="256" ht="14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</row>
    <row r="257" ht="14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</row>
    <row r="258" ht="14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</row>
    <row r="259" ht="14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</row>
    <row r="260" ht="14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</row>
    <row r="261" ht="14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</row>
    <row r="262" ht="14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</row>
    <row r="263" ht="14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</row>
    <row r="264" ht="14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</row>
    <row r="265" ht="14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</row>
    <row r="266" ht="14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</row>
    <row r="267" ht="14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</row>
    <row r="268" ht="14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</row>
    <row r="269" ht="14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</row>
    <row r="270" ht="14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</row>
    <row r="271" ht="14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</row>
    <row r="272" ht="14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</row>
    <row r="273" ht="14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</row>
    <row r="274" ht="14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</row>
    <row r="275" ht="14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</row>
    <row r="276" ht="14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</row>
    <row r="277" ht="14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</row>
    <row r="278" ht="14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</row>
    <row r="279" ht="14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</row>
    <row r="280" ht="14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</row>
    <row r="281" ht="14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</row>
    <row r="282" ht="14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</row>
    <row r="283" ht="14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</row>
    <row r="284" ht="14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</row>
    <row r="285" ht="14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</row>
    <row r="286" ht="14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</row>
    <row r="287" ht="14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</row>
    <row r="288" ht="14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</row>
    <row r="289" ht="14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</row>
    <row r="290" ht="14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</row>
    <row r="291" ht="14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</row>
    <row r="292" ht="14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</row>
    <row r="293" ht="14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</row>
    <row r="294" ht="14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</row>
    <row r="295" ht="14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</row>
    <row r="296" ht="14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</row>
    <row r="297" ht="14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</row>
    <row r="298" ht="14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</row>
    <row r="299" ht="14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</row>
    <row r="300" ht="14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</row>
    <row r="301" ht="14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</row>
    <row r="302" ht="14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</row>
    <row r="303" ht="14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</row>
    <row r="304" ht="14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</row>
    <row r="305" ht="14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</row>
    <row r="306" ht="14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</row>
    <row r="307" ht="14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</row>
    <row r="308" ht="14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</row>
    <row r="309" ht="14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</row>
    <row r="310" ht="14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  <row r="311" ht="14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</row>
    <row r="312" ht="14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</row>
    <row r="313" ht="14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</row>
    <row r="314" ht="14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</row>
    <row r="315" ht="14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</row>
    <row r="316" ht="14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</row>
    <row r="317" ht="14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</row>
    <row r="318" ht="14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</row>
    <row r="319" ht="14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</row>
    <row r="320" ht="14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</row>
    <row r="321" ht="14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</row>
    <row r="322" ht="14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</row>
    <row r="323" ht="14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</row>
    <row r="324" ht="14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</row>
    <row r="325" ht="14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</row>
    <row r="326" ht="14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</row>
    <row r="327" ht="14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</row>
    <row r="328" ht="14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</row>
    <row r="329" ht="14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</row>
    <row r="330" ht="14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</row>
    <row r="331" ht="14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</row>
    <row r="332" ht="14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</row>
    <row r="333" ht="14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</row>
    <row r="334" ht="14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</row>
    <row r="335" ht="14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</row>
    <row r="336" ht="14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</row>
    <row r="337" ht="14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</row>
    <row r="338" ht="14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</row>
    <row r="339" ht="14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</row>
    <row r="340" ht="14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</row>
    <row r="341" ht="14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</row>
    <row r="342" ht="14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</row>
    <row r="343" ht="14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</row>
    <row r="344" ht="14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</row>
    <row r="345" ht="14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</row>
    <row r="346" ht="14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</row>
    <row r="347" ht="14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</row>
    <row r="348" ht="14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</row>
    <row r="349" ht="14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</row>
    <row r="350" ht="14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</row>
    <row r="351" ht="14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</row>
    <row r="352" ht="14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</row>
    <row r="353" ht="14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</row>
    <row r="354" ht="14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</row>
    <row r="355" ht="14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</row>
    <row r="356" ht="14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</row>
    <row r="357" ht="14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</row>
    <row r="358" ht="14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</row>
    <row r="359" ht="14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</row>
    <row r="360" ht="14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</row>
    <row r="361" ht="14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</row>
    <row r="362" ht="14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</row>
    <row r="363" ht="14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</row>
    <row r="364" ht="14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</row>
    <row r="365" ht="14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</row>
    <row r="366" ht="14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</row>
    <row r="367" ht="14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</row>
    <row r="368" ht="14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</row>
    <row r="369" ht="14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</row>
    <row r="370" ht="14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</row>
    <row r="371" ht="14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</row>
    <row r="372" ht="14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</row>
    <row r="373" ht="14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</row>
    <row r="374" ht="14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</row>
    <row r="375" ht="14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</row>
    <row r="376" ht="14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</row>
    <row r="377" ht="14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</row>
    <row r="378" ht="14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</row>
    <row r="379" ht="14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</row>
    <row r="380" ht="14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</row>
    <row r="381" ht="14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</row>
    <row r="382" ht="14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</row>
    <row r="383" ht="14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</row>
    <row r="384" ht="14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</row>
    <row r="385" ht="14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</row>
    <row r="386" ht="14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</row>
    <row r="387" ht="14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</row>
    <row r="388" ht="14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</row>
    <row r="389" ht="14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</row>
    <row r="390" ht="14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</row>
    <row r="391" ht="14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</row>
    <row r="392" ht="14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</row>
    <row r="393" ht="14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</row>
    <row r="394" ht="14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</row>
    <row r="395" ht="14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</row>
    <row r="396" ht="14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</row>
    <row r="397" ht="14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</row>
    <row r="398" ht="14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</row>
    <row r="399" ht="14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</row>
    <row r="400" ht="14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</row>
    <row r="401" ht="14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</row>
    <row r="402" ht="14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</row>
    <row r="403" ht="14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</row>
    <row r="404" ht="14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</row>
    <row r="405" ht="14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</row>
    <row r="406" ht="14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</row>
    <row r="407" ht="14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</row>
    <row r="408" ht="14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</row>
    <row r="409" ht="14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</row>
    <row r="410" ht="14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</row>
    <row r="411" ht="14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</row>
    <row r="412" ht="14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</row>
    <row r="413" ht="14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</row>
    <row r="414" ht="14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</row>
    <row r="415" ht="14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</row>
    <row r="416" ht="14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</row>
    <row r="417" ht="14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</row>
    <row r="418" ht="14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</row>
    <row r="419" ht="14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</row>
    <row r="420" ht="14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</row>
    <row r="421" ht="14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</row>
    <row r="422" ht="14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</row>
    <row r="423" ht="14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</row>
    <row r="424" ht="14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</row>
    <row r="425" ht="14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</row>
    <row r="426" ht="14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</row>
    <row r="427" ht="14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</row>
    <row r="428" ht="14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</row>
    <row r="429" ht="14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</row>
    <row r="430" ht="14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</row>
    <row r="431" ht="14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</row>
    <row r="432" ht="14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</row>
    <row r="433" ht="14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</row>
    <row r="434" ht="14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</row>
    <row r="435" ht="14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</row>
    <row r="436" ht="14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</row>
    <row r="437" ht="14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</row>
    <row r="438" ht="14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</row>
    <row r="439" ht="14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</row>
    <row r="440" ht="14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</row>
    <row r="441" ht="14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</row>
    <row r="442" ht="14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</row>
    <row r="443" ht="14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</row>
    <row r="444" ht="14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</row>
    <row r="445" ht="14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</row>
    <row r="446" ht="14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</row>
    <row r="447" ht="14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</row>
    <row r="448" ht="14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</row>
    <row r="449" ht="14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</row>
    <row r="450" ht="14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</row>
    <row r="451" ht="14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</row>
    <row r="452" ht="14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</row>
    <row r="453" ht="14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</row>
    <row r="454" ht="14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</row>
    <row r="455" ht="14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</row>
    <row r="456" ht="14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</row>
    <row r="457" ht="14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</row>
    <row r="458" ht="14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</row>
    <row r="459" ht="14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</row>
    <row r="460" ht="14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</row>
    <row r="461" ht="14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</row>
    <row r="462" ht="14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</row>
    <row r="463" ht="14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</row>
    <row r="464" ht="14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</row>
    <row r="465" ht="14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</row>
    <row r="466" ht="14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</row>
    <row r="467" ht="14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</row>
    <row r="468" ht="14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</row>
    <row r="469" ht="14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</row>
    <row r="470" ht="14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</row>
    <row r="471" ht="14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</row>
    <row r="472" ht="14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</row>
    <row r="473" ht="14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</row>
    <row r="474" ht="14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</row>
    <row r="475" ht="14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</row>
    <row r="476" ht="14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</row>
    <row r="477" ht="14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</row>
    <row r="478" ht="14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</row>
    <row r="479" ht="14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</row>
    <row r="480" ht="14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</row>
    <row r="481" ht="14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</row>
    <row r="482" ht="14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</row>
    <row r="483" ht="14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</row>
    <row r="484" ht="14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</row>
    <row r="485" ht="14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</row>
    <row r="486" ht="14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</row>
    <row r="487" ht="14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</row>
    <row r="488" ht="14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</row>
    <row r="489" ht="14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</row>
    <row r="490" ht="14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</row>
    <row r="491" ht="14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</row>
    <row r="492" ht="14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</row>
    <row r="493" ht="14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</row>
    <row r="494" ht="14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</row>
    <row r="495" ht="14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</row>
    <row r="496" ht="14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</row>
    <row r="497" ht="14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</row>
    <row r="498" ht="14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</row>
    <row r="499" ht="14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</row>
    <row r="500" ht="14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</row>
    <row r="501" ht="14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</row>
    <row r="502" ht="14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</row>
    <row r="503" ht="14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</row>
    <row r="504" ht="14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</row>
    <row r="505" ht="14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</row>
    <row r="506" ht="14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</row>
    <row r="507" ht="14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</row>
    <row r="508" ht="14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</row>
    <row r="509" ht="14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</row>
    <row r="510" ht="14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</row>
    <row r="511" ht="14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</row>
    <row r="512" ht="14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</row>
    <row r="513" ht="14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</row>
    <row r="514" ht="14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</row>
    <row r="515" ht="14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</row>
    <row r="516" ht="14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</row>
    <row r="517" ht="14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</row>
    <row r="518" ht="14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</row>
    <row r="519" ht="14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</row>
    <row r="520" ht="14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</row>
    <row r="521" ht="14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</row>
    <row r="522" ht="14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</row>
    <row r="523" ht="14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</row>
    <row r="524" ht="14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</row>
    <row r="525" ht="14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</row>
    <row r="526" ht="14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</row>
    <row r="527" ht="14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</row>
    <row r="528" ht="14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</row>
    <row r="529" ht="14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</row>
    <row r="530" ht="14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</row>
    <row r="531" ht="14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</row>
    <row r="532" ht="14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</row>
    <row r="533" ht="14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</row>
    <row r="534" ht="14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</row>
    <row r="535" ht="14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</row>
    <row r="536" ht="14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</row>
    <row r="537" ht="14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</row>
    <row r="538" ht="14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</row>
    <row r="539" ht="14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</row>
    <row r="540" ht="14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</row>
    <row r="541" ht="14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</row>
    <row r="542" ht="14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</row>
    <row r="543" ht="14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</row>
    <row r="544" ht="14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</row>
    <row r="545" ht="14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</row>
    <row r="546" ht="14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</row>
    <row r="547" ht="14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</row>
    <row r="548" ht="14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</row>
    <row r="549" ht="14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</row>
    <row r="550" ht="14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</row>
    <row r="551" ht="14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</row>
    <row r="552" ht="14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</row>
    <row r="553" ht="14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</row>
    <row r="554" ht="14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</row>
    <row r="555" ht="14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</row>
    <row r="556" ht="14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</row>
    <row r="557" ht="14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</row>
    <row r="558" ht="14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</row>
    <row r="559" ht="14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</row>
    <row r="560" ht="14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</row>
    <row r="561" ht="14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</row>
    <row r="562" ht="14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</row>
    <row r="563" ht="14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</row>
    <row r="564" ht="14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</row>
    <row r="565" ht="14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</row>
    <row r="566" ht="14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</row>
    <row r="567" ht="14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</row>
    <row r="568" ht="14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</row>
    <row r="569" ht="14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</row>
    <row r="570" ht="14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</row>
    <row r="571" ht="14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</row>
    <row r="572" ht="14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</row>
    <row r="573" ht="14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</row>
    <row r="574" ht="14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</row>
    <row r="575" ht="14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</row>
    <row r="576" ht="14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</row>
    <row r="577" ht="14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</row>
    <row r="578" ht="14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</row>
    <row r="579" ht="14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</row>
    <row r="580" ht="14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</row>
    <row r="581" ht="14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</row>
    <row r="582" ht="14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</row>
    <row r="583" ht="14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</row>
    <row r="584" ht="14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</row>
    <row r="585" ht="14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</row>
    <row r="586" ht="14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</row>
    <row r="587" ht="14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</row>
    <row r="588" ht="14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</row>
    <row r="589" ht="14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</row>
    <row r="590" ht="14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</row>
    <row r="591" ht="14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</row>
    <row r="592" ht="14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</row>
    <row r="593" ht="14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</row>
    <row r="594" ht="14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</row>
    <row r="595" ht="14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</row>
    <row r="596" ht="14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</row>
    <row r="597" ht="14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</row>
    <row r="598" ht="14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</row>
    <row r="599" ht="14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</row>
    <row r="600" ht="14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</row>
    <row r="601" ht="14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</row>
    <row r="602" ht="14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</row>
    <row r="603" ht="14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</row>
    <row r="604" ht="14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</row>
    <row r="605" ht="14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</row>
    <row r="606" ht="14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</row>
    <row r="607" ht="14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</row>
    <row r="608" ht="14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</row>
    <row r="609" ht="14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</row>
    <row r="610" ht="14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</row>
    <row r="611" ht="14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</row>
    <row r="612" ht="14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</row>
    <row r="613" ht="14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</row>
    <row r="614" ht="14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</row>
    <row r="615" ht="14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</row>
    <row r="616" ht="14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</row>
    <row r="617" ht="14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</row>
    <row r="618" ht="14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</row>
    <row r="619" ht="14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</row>
    <row r="620" ht="14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</row>
    <row r="621" ht="14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</row>
    <row r="622" ht="14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</row>
    <row r="623" ht="14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</row>
    <row r="624" ht="14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</row>
    <row r="625" ht="14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</row>
    <row r="626" ht="14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</row>
    <row r="627" ht="14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</row>
    <row r="628" ht="14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</row>
    <row r="629" ht="14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</row>
    <row r="630" ht="14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</row>
    <row r="631" ht="14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</row>
    <row r="632" ht="14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</row>
    <row r="633" ht="14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</row>
    <row r="634" ht="14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</row>
    <row r="635" ht="14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</row>
    <row r="636" ht="14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</row>
    <row r="637" ht="14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</row>
    <row r="638" ht="14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</row>
    <row r="639" ht="14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</row>
    <row r="640" ht="14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</row>
    <row r="641" ht="14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</row>
    <row r="642" ht="14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</row>
    <row r="643" ht="14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</row>
    <row r="644" ht="14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</row>
    <row r="645" ht="14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</row>
    <row r="646" ht="14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</row>
    <row r="647" ht="14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</row>
    <row r="648" ht="14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</row>
    <row r="649" ht="14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</row>
    <row r="650" ht="14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</row>
    <row r="651" ht="14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</row>
    <row r="652" ht="14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</row>
    <row r="653" ht="14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</row>
    <row r="654" ht="14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</row>
    <row r="655" ht="14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</row>
    <row r="656" ht="14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</row>
    <row r="657" ht="14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</row>
    <row r="658" ht="14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</row>
    <row r="659" ht="14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</row>
    <row r="660" ht="14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</row>
    <row r="661" ht="14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</row>
    <row r="662" ht="14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</row>
    <row r="663" ht="14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</row>
    <row r="664" ht="14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</row>
    <row r="665" ht="14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</row>
    <row r="666" ht="14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</row>
    <row r="667" ht="14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</row>
    <row r="668" ht="14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</row>
    <row r="669" ht="14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</row>
    <row r="670" ht="14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</row>
    <row r="671" ht="14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</row>
    <row r="672" ht="14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</row>
    <row r="673" ht="14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</row>
    <row r="674" ht="14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</row>
    <row r="675" ht="14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</row>
    <row r="676" ht="14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</row>
    <row r="677" ht="14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</row>
    <row r="678" ht="14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</row>
    <row r="679" ht="14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</row>
    <row r="680" ht="14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</row>
    <row r="681" ht="14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</row>
    <row r="682" ht="14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</row>
    <row r="683" ht="14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</row>
    <row r="684" ht="14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</row>
    <row r="685" ht="14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</row>
    <row r="686" ht="14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</row>
    <row r="687" ht="14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</row>
    <row r="688" ht="14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</row>
    <row r="689" ht="14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</row>
    <row r="690" ht="14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</row>
    <row r="691" ht="14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</row>
    <row r="692" ht="14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</row>
    <row r="693" ht="14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</row>
    <row r="694" ht="14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</row>
    <row r="695" ht="14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</row>
    <row r="696" ht="14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</row>
    <row r="697" ht="14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</row>
    <row r="698" ht="14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</row>
    <row r="699" ht="14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</row>
    <row r="700" ht="14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</row>
    <row r="701" ht="14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</row>
    <row r="702" ht="14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</row>
    <row r="703" ht="14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</row>
    <row r="704" ht="14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</row>
    <row r="705" ht="14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</row>
    <row r="706" ht="14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</row>
    <row r="707" ht="14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</row>
    <row r="708" ht="14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</row>
    <row r="709" ht="14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</row>
    <row r="710" ht="14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</row>
    <row r="711" ht="14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</row>
    <row r="712" ht="14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</row>
    <row r="713" ht="14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</row>
    <row r="714" ht="14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</row>
    <row r="715" ht="14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</row>
    <row r="716" ht="14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</row>
    <row r="717" ht="14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</row>
    <row r="718" ht="14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</row>
    <row r="719" ht="14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</row>
    <row r="720" ht="14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</row>
    <row r="721" ht="14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</row>
    <row r="722" ht="14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</row>
    <row r="723" ht="14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</row>
    <row r="724" ht="14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</row>
    <row r="725" ht="14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</row>
    <row r="726" ht="14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</row>
    <row r="727" ht="14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</row>
    <row r="728" ht="14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</row>
    <row r="729" ht="14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</row>
    <row r="730" ht="14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</row>
    <row r="731" ht="14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</row>
    <row r="732" ht="14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</row>
    <row r="733" ht="14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</row>
    <row r="734" ht="14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</row>
    <row r="735" ht="14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</row>
    <row r="736" ht="14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</row>
    <row r="737" ht="14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</row>
    <row r="738" ht="14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</row>
    <row r="739" ht="14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</row>
    <row r="740" ht="14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</row>
    <row r="741" ht="14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</row>
    <row r="742" ht="14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</row>
    <row r="743" ht="14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</row>
    <row r="744" ht="14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</row>
    <row r="745" ht="14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</row>
    <row r="746" ht="14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</row>
    <row r="747" ht="14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</row>
    <row r="748" ht="14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</row>
    <row r="749" ht="14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</row>
    <row r="750" ht="14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</row>
    <row r="751" ht="14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</row>
    <row r="752" ht="14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</row>
    <row r="753" ht="14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</row>
    <row r="754" ht="14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</row>
    <row r="755" ht="14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</row>
    <row r="756" ht="14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</row>
    <row r="757" ht="14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</row>
    <row r="758" ht="14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</row>
    <row r="759" ht="14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</row>
    <row r="760" ht="14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</row>
    <row r="761" ht="14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</row>
    <row r="762" ht="14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</row>
    <row r="763" ht="14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</row>
    <row r="764" ht="14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</row>
    <row r="765" ht="14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</row>
    <row r="766" ht="14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</row>
    <row r="767" ht="14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</row>
    <row r="768" ht="14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</row>
    <row r="769" ht="14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</row>
    <row r="770" ht="14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</row>
    <row r="771" ht="14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</row>
    <row r="772" ht="14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</row>
    <row r="773" ht="14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</row>
    <row r="774" ht="14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</row>
    <row r="775" ht="14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</row>
    <row r="776" ht="14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</row>
    <row r="777" ht="14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</row>
    <row r="778" ht="14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</row>
    <row r="779" ht="14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</row>
    <row r="780" ht="14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</row>
    <row r="781" ht="14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</row>
    <row r="782" ht="14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</row>
    <row r="783" ht="14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</row>
    <row r="784" ht="14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</row>
    <row r="785" ht="14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</row>
    <row r="786" ht="14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</row>
    <row r="787" ht="14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</row>
    <row r="788" ht="14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</row>
    <row r="789" ht="14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</row>
    <row r="790" ht="14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</row>
    <row r="791" ht="14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</row>
    <row r="792" ht="14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</row>
    <row r="793" ht="14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</row>
    <row r="794" ht="14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</row>
    <row r="795" ht="14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</row>
    <row r="796" ht="14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</row>
    <row r="797" ht="14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</row>
    <row r="798" ht="14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</row>
    <row r="799" ht="14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</row>
    <row r="800" ht="14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</row>
    <row r="801" ht="14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</row>
    <row r="802" ht="14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</row>
    <row r="803" ht="14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</row>
    <row r="804" ht="14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</row>
    <row r="805" ht="14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</row>
    <row r="806" ht="14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</row>
    <row r="807" ht="14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</row>
    <row r="808" ht="14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</row>
    <row r="809" ht="14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</row>
    <row r="810" ht="14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</row>
    <row r="811" ht="14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</row>
    <row r="812" ht="14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</row>
    <row r="813" ht="14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</row>
    <row r="814" ht="14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</row>
    <row r="815" ht="14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</row>
    <row r="816" ht="14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</row>
    <row r="817" ht="14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</row>
    <row r="818" ht="14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</row>
    <row r="819" ht="14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</row>
    <row r="820" ht="14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</row>
    <row r="821" ht="14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</row>
    <row r="822" ht="14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</row>
    <row r="823" ht="14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</row>
    <row r="824" ht="14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</row>
    <row r="825" ht="14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</row>
    <row r="826" ht="14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</row>
    <row r="827" ht="14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</row>
    <row r="828" ht="14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</row>
    <row r="829" ht="14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</row>
    <row r="830" ht="14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</row>
    <row r="831" ht="14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</row>
    <row r="832" ht="14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</row>
    <row r="833" ht="14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</row>
    <row r="834" ht="14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</row>
    <row r="835" ht="14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</row>
    <row r="836" ht="14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</row>
    <row r="837" ht="14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</row>
    <row r="838" ht="14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</row>
    <row r="839" ht="14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</row>
    <row r="840" ht="14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</row>
    <row r="841" ht="14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</row>
    <row r="842" ht="14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</row>
    <row r="843" ht="14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</row>
    <row r="844" ht="14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</row>
    <row r="845" ht="14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</row>
    <row r="846" ht="14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</row>
    <row r="847" ht="14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</row>
    <row r="848" ht="14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</row>
    <row r="849" ht="14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</row>
    <row r="850" ht="14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</row>
    <row r="851" ht="14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</row>
    <row r="852" ht="14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</row>
    <row r="853" ht="14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</row>
    <row r="854" ht="14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</row>
    <row r="855" ht="14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</row>
    <row r="856" ht="14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</row>
    <row r="857" ht="14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</row>
    <row r="858" ht="14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</row>
    <row r="859" ht="14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</row>
    <row r="860" ht="14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</row>
    <row r="861" ht="14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</row>
    <row r="862" ht="14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</row>
    <row r="863" ht="14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</row>
    <row r="864" ht="14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</row>
    <row r="865" ht="14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</row>
    <row r="866" ht="14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</row>
    <row r="867" ht="14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</row>
    <row r="868" ht="14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</row>
    <row r="869" ht="14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</row>
    <row r="870" ht="14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</row>
    <row r="871" ht="14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</row>
    <row r="872" ht="14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</row>
    <row r="873" ht="14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</row>
    <row r="874" ht="14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</row>
    <row r="875" ht="14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</row>
    <row r="876" ht="14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</row>
    <row r="877" ht="14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</row>
    <row r="878" ht="14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</row>
    <row r="879" ht="14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</row>
    <row r="880" ht="14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</row>
    <row r="881" ht="14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</row>
    <row r="882" ht="14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</row>
    <row r="883" ht="14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</row>
    <row r="884" ht="14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</row>
    <row r="885" ht="14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</row>
    <row r="886" ht="14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</row>
    <row r="887" ht="14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</row>
    <row r="888" ht="14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</row>
    <row r="889" ht="14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</row>
    <row r="890" ht="14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</row>
    <row r="891" ht="14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</row>
    <row r="892" ht="14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</row>
    <row r="893" ht="14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</row>
    <row r="894" ht="14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</row>
    <row r="895" ht="14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</row>
    <row r="896" ht="14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</row>
    <row r="897" ht="14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</row>
    <row r="898" ht="14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</row>
    <row r="899" ht="14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</row>
    <row r="900" ht="14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</row>
    <row r="901" ht="14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</row>
    <row r="902" ht="14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</row>
    <row r="903" ht="14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</row>
    <row r="904" ht="14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</row>
    <row r="905" ht="14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</row>
    <row r="906" ht="14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</row>
    <row r="907" ht="14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</row>
    <row r="908" ht="14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</row>
    <row r="909" ht="14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</row>
    <row r="910" ht="14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</row>
    <row r="911" ht="14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</row>
    <row r="912" ht="14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</row>
    <row r="913" ht="14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</row>
    <row r="914" ht="14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</row>
    <row r="915" ht="14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</row>
    <row r="916" ht="14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</row>
    <row r="917" ht="14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</row>
    <row r="918" ht="14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</row>
    <row r="919" ht="14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</row>
    <row r="920" ht="14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</row>
    <row r="921" ht="14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</row>
    <row r="922" ht="14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</row>
    <row r="923" ht="14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</row>
    <row r="924" ht="14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</row>
    <row r="925" ht="14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</row>
    <row r="926" ht="14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</row>
    <row r="927" ht="14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</row>
    <row r="928" ht="14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</row>
    <row r="929" ht="14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</row>
    <row r="930" ht="14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</row>
    <row r="931" ht="14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</row>
    <row r="932" ht="14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</row>
    <row r="933" ht="14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</row>
    <row r="934" ht="14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</row>
    <row r="935" ht="14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</row>
    <row r="936" ht="14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</row>
    <row r="937" ht="14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</row>
    <row r="938" ht="14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</row>
    <row r="939" ht="14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</row>
    <row r="940" ht="14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</row>
    <row r="941" ht="14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</row>
    <row r="942" ht="14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</row>
    <row r="943" ht="14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</row>
    <row r="944" ht="14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</row>
    <row r="945" ht="14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</row>
    <row r="946" ht="14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</row>
    <row r="947" ht="14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</row>
    <row r="948" ht="14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</row>
    <row r="949" ht="14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</row>
    <row r="950" ht="14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</row>
    <row r="951" ht="14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</row>
    <row r="952" ht="14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</row>
    <row r="953" ht="14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</row>
    <row r="954" ht="14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</row>
    <row r="955" ht="14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</row>
    <row r="956" ht="14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</row>
    <row r="957" ht="14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</row>
    <row r="958" ht="14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</row>
    <row r="959" ht="14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</row>
    <row r="960" ht="14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</row>
    <row r="961" ht="14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</row>
    <row r="962" ht="14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</row>
    <row r="963" ht="14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</row>
    <row r="964" ht="14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</row>
    <row r="965" ht="14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</row>
    <row r="966" ht="14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</row>
    <row r="967" ht="14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</row>
    <row r="968" ht="14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</row>
    <row r="969" ht="14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</row>
    <row r="970" ht="14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</row>
    <row r="971" ht="14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</row>
    <row r="972" ht="14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</row>
    <row r="973" ht="14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</row>
    <row r="974" ht="14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</row>
    <row r="975" ht="14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</row>
    <row r="976" ht="14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</row>
    <row r="977" ht="14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</row>
    <row r="978" ht="14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</row>
    <row r="979" ht="14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</row>
    <row r="980" ht="14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</row>
    <row r="981" ht="14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</row>
    <row r="982" ht="14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</row>
    <row r="983" ht="14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</row>
    <row r="984" ht="14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</row>
    <row r="985" ht="14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</row>
    <row r="986" ht="14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</row>
    <row r="987" ht="14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</row>
    <row r="988" ht="14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</row>
    <row r="989" ht="14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</row>
    <row r="990" ht="14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</row>
    <row r="991" ht="14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</row>
    <row r="992" ht="14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</row>
    <row r="993" ht="14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</row>
    <row r="994" ht="14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</row>
    <row r="995" ht="14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</row>
    <row r="996" ht="14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</row>
    <row r="997" ht="14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</row>
    <row r="998" ht="14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</row>
    <row r="999" ht="14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</row>
    <row r="1000" ht="14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</row>
  </sheetData>
  <mergeCells count="10">
    <mergeCell ref="AB6:AB7"/>
    <mergeCell ref="S12:T12"/>
    <mergeCell ref="S15:T15"/>
    <mergeCell ref="A1:C1"/>
    <mergeCell ref="E1:F1"/>
    <mergeCell ref="H1:K1"/>
    <mergeCell ref="AC6:AD6"/>
    <mergeCell ref="AE6:AF6"/>
    <mergeCell ref="AG6:AH6"/>
    <mergeCell ref="AI6:AJ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57"/>
    <col customWidth="1" min="2" max="2" width="19.86"/>
    <col customWidth="1" min="3" max="3" width="8.57"/>
    <col customWidth="1" min="4" max="4" width="15.43"/>
    <col customWidth="1" min="5" max="7" width="13.0"/>
    <col customWidth="1" min="8" max="26" width="8.57"/>
  </cols>
  <sheetData>
    <row r="1" ht="15.0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0" customHeight="1">
      <c r="A2" s="38"/>
      <c r="B2" s="38"/>
      <c r="C2" s="38" t="s">
        <v>230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0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0" customHeight="1">
      <c r="A4" s="38"/>
      <c r="B4" s="39" t="s">
        <v>231</v>
      </c>
      <c r="C4" s="38"/>
      <c r="D4" s="40" t="s">
        <v>232</v>
      </c>
      <c r="E4" s="15"/>
      <c r="F4" s="15"/>
      <c r="G4" s="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0" customHeight="1">
      <c r="A5" s="38"/>
      <c r="B5" s="41" t="s">
        <v>233</v>
      </c>
      <c r="C5" s="38"/>
      <c r="D5" s="41" t="s">
        <v>233</v>
      </c>
      <c r="E5" s="41" t="s">
        <v>233</v>
      </c>
      <c r="F5" s="41" t="s">
        <v>233</v>
      </c>
      <c r="G5" s="41" t="s">
        <v>234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0" customHeight="1">
      <c r="A6" s="38"/>
      <c r="B6" s="38" t="s">
        <v>235</v>
      </c>
      <c r="C6" s="38"/>
      <c r="D6" s="38" t="s">
        <v>236</v>
      </c>
      <c r="E6" s="38" t="s">
        <v>237</v>
      </c>
      <c r="F6" s="38" t="s">
        <v>238</v>
      </c>
      <c r="G6" s="38" t="s">
        <v>239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0" customHeight="1">
      <c r="A7" s="38"/>
      <c r="B7" s="42">
        <v>9.0</v>
      </c>
      <c r="C7" s="38"/>
      <c r="D7" s="43">
        <f>($B$7*2*39.997)/(79.886*3)</f>
        <v>3.004055779</v>
      </c>
      <c r="E7" s="43">
        <f>($B$7*301.62)/(79.886*3)</f>
        <v>11.32689082</v>
      </c>
      <c r="F7" s="43">
        <f>($B$7*257.613)/(79.886*3)</f>
        <v>9.67427334</v>
      </c>
      <c r="G7" s="43">
        <f>($B$7*2)/(79.886*3)/0.1*1000</f>
        <v>751.0702751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0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0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0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0" customHeight="1">
      <c r="A11" s="38"/>
      <c r="B11" s="38"/>
      <c r="C11" s="38"/>
      <c r="D11" s="39" t="s">
        <v>240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0" customHeight="1">
      <c r="A12" s="38"/>
      <c r="B12" s="38"/>
      <c r="C12" s="38"/>
      <c r="D12" s="41" t="s">
        <v>234</v>
      </c>
      <c r="E12" s="41" t="s">
        <v>234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0" customHeight="1">
      <c r="A13" s="38"/>
      <c r="B13" s="38"/>
      <c r="C13" s="38"/>
      <c r="D13" s="38" t="s">
        <v>239</v>
      </c>
      <c r="E13" s="38" t="s">
        <v>241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0" customHeight="1">
      <c r="A14" s="38"/>
      <c r="B14" s="38"/>
      <c r="C14" s="38"/>
      <c r="D14" s="43">
        <f>($G$7*0.1*36.5*100)/(1.19*37*1000)</f>
        <v>6.226224175</v>
      </c>
      <c r="E14" s="43">
        <f>$G$7-$D$14</f>
        <v>744.844051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0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0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0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0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0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0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0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0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0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0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0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0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0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0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0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0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0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4:G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57"/>
    <col customWidth="1" min="2" max="2" width="27.71"/>
    <col customWidth="1" min="3" max="3" width="27.0"/>
    <col customWidth="1" min="4" max="4" width="28.86"/>
    <col customWidth="1" min="5" max="5" width="24.57"/>
    <col customWidth="1" min="6" max="10" width="15.0"/>
    <col customWidth="1" min="11" max="25" width="8.57"/>
    <col customWidth="1" min="26" max="26" width="14.0"/>
  </cols>
  <sheetData>
    <row r="1" ht="15.0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ht="15.0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ht="15.0" customHeight="1">
      <c r="A3" s="38"/>
      <c r="B3" s="38"/>
      <c r="C3" s="44" t="s">
        <v>165</v>
      </c>
      <c r="D3" s="44"/>
      <c r="E3" s="44"/>
      <c r="F3" s="44"/>
      <c r="G3" s="44"/>
      <c r="H3" s="44"/>
      <c r="I3" s="44"/>
      <c r="J3" s="44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ht="15.0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ht="15.0" customHeight="1">
      <c r="A5" s="38"/>
      <c r="B5" s="45" t="s">
        <v>242</v>
      </c>
      <c r="C5" s="45" t="s">
        <v>243</v>
      </c>
      <c r="D5" s="45" t="s">
        <v>244</v>
      </c>
      <c r="E5" s="45" t="s">
        <v>245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ht="15.0" customHeight="1">
      <c r="A6" s="38"/>
      <c r="B6" s="45" t="s">
        <v>235</v>
      </c>
      <c r="C6" s="46">
        <v>79.886</v>
      </c>
      <c r="D6" s="45"/>
      <c r="E6" s="45"/>
      <c r="F6" s="38"/>
      <c r="G6" s="38"/>
      <c r="H6" s="38"/>
      <c r="I6" s="38"/>
      <c r="J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ht="15.0" customHeight="1">
      <c r="A7" s="38"/>
      <c r="B7" s="45" t="s">
        <v>236</v>
      </c>
      <c r="C7" s="46">
        <v>39.997</v>
      </c>
      <c r="D7" s="45"/>
      <c r="E7" s="45"/>
      <c r="F7" s="38"/>
      <c r="G7" s="38"/>
      <c r="H7" s="38"/>
      <c r="I7" s="38"/>
      <c r="J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ht="15.0" customHeight="1">
      <c r="A8" s="38"/>
      <c r="B8" s="45" t="s">
        <v>237</v>
      </c>
      <c r="C8" s="46">
        <v>301.62</v>
      </c>
      <c r="D8" s="45"/>
      <c r="E8" s="45"/>
      <c r="F8" s="38"/>
      <c r="G8" s="38"/>
      <c r="H8" s="38"/>
      <c r="I8" s="38"/>
      <c r="J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ht="15.0" customHeight="1">
      <c r="A9" s="38"/>
      <c r="B9" s="45" t="s">
        <v>238</v>
      </c>
      <c r="C9" s="46">
        <v>257.6127</v>
      </c>
      <c r="D9" s="45"/>
      <c r="E9" s="45"/>
      <c r="F9" s="38"/>
      <c r="G9" s="38"/>
      <c r="H9" s="38"/>
      <c r="I9" s="38"/>
      <c r="J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ht="15.0" customHeight="1">
      <c r="A10" s="38"/>
      <c r="B10" s="45" t="s">
        <v>239</v>
      </c>
      <c r="C10" s="46">
        <v>36.458</v>
      </c>
      <c r="D10" s="45">
        <v>0.37</v>
      </c>
      <c r="E10" s="45">
        <v>1.2</v>
      </c>
      <c r="F10" s="38"/>
      <c r="G10" s="38"/>
      <c r="H10" s="38"/>
      <c r="I10" s="38"/>
      <c r="J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ht="15.0" customHeight="1">
      <c r="A11" s="38"/>
      <c r="B11" s="45" t="s">
        <v>246</v>
      </c>
      <c r="C11" s="46">
        <v>18.01528</v>
      </c>
      <c r="D11" s="45"/>
      <c r="E11" s="45"/>
      <c r="F11" s="38"/>
      <c r="G11" s="38"/>
      <c r="H11" s="38"/>
      <c r="I11" s="38"/>
      <c r="J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ht="15.0" customHeight="1">
      <c r="A12" s="38"/>
      <c r="B12" s="45" t="s">
        <v>247</v>
      </c>
      <c r="C12" s="46">
        <v>58.44</v>
      </c>
      <c r="D12" s="45"/>
      <c r="E12" s="45"/>
      <c r="F12" s="38"/>
      <c r="G12" s="38"/>
      <c r="H12" s="38"/>
      <c r="I12" s="38"/>
      <c r="J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ht="15.0" customHeight="1">
      <c r="A13" s="38"/>
      <c r="B13" s="45" t="s">
        <v>248</v>
      </c>
      <c r="C13" s="46">
        <v>288.25</v>
      </c>
      <c r="D13" s="45"/>
      <c r="E13" s="47">
        <v>0.96</v>
      </c>
      <c r="F13" s="38"/>
      <c r="G13" s="38"/>
      <c r="H13" s="38"/>
      <c r="I13" s="38"/>
      <c r="J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ht="15.0" customHeight="1">
      <c r="A14" s="38"/>
      <c r="B14" s="45" t="s">
        <v>249</v>
      </c>
      <c r="C14" s="46">
        <v>60.1</v>
      </c>
      <c r="D14" s="45"/>
      <c r="E14" s="45">
        <v>0.78</v>
      </c>
      <c r="F14" s="38"/>
      <c r="G14" s="38"/>
      <c r="H14" s="38"/>
      <c r="I14" s="38"/>
      <c r="J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ht="15.0" customHeight="1">
      <c r="A15" s="38"/>
      <c r="B15" s="45" t="s">
        <v>250</v>
      </c>
      <c r="C15" s="46">
        <v>60.052</v>
      </c>
      <c r="D15" s="45"/>
      <c r="E15" s="45">
        <v>1.05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ht="15.0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ht="15.0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ht="15.0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ht="15.0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ht="15.0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ht="15.0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ht="15.0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ht="15.0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ht="15.0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ht="15.0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ht="14.2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ht="14.2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ht="14.2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ht="14.2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ht="14.2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ht="14.2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ht="14.2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ht="14.2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ht="14.2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ht="14.2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ht="14.2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ht="14.2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ht="14.2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ht="14.2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ht="14.2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ht="14.2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ht="14.2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ht="14.2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ht="14.2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ht="14.2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ht="14.2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ht="14.2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ht="14.2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ht="14.2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ht="14.2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ht="14.2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ht="14.2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ht="14.2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ht="14.2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ht="14.2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ht="14.2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ht="14.2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ht="14.2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ht="14.2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ht="14.2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ht="14.2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ht="14.2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ht="14.2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ht="14.2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ht="14.2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ht="14.2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ht="14.2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ht="14.2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ht="14.2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ht="14.2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ht="14.2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ht="14.2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ht="14.2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ht="14.2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ht="14.2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ht="14.2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ht="14.2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ht="14.2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ht="14.2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ht="14.2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ht="14.2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ht="14.2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ht="14.2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ht="14.2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ht="14.2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ht="14.2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ht="14.2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ht="14.2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ht="14.2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ht="14.2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ht="14.2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ht="14.2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ht="14.2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ht="14.2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ht="14.2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ht="14.2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ht="14.2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ht="14.2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ht="14.2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ht="14.2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ht="14.2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ht="14.2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ht="14.2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ht="14.2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ht="14.2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ht="14.2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ht="14.2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ht="14.2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ht="14.2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ht="14.2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ht="14.2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ht="14.2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ht="14.2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ht="14.2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ht="14.2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ht="14.2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ht="14.2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ht="14.2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ht="14.2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ht="14.2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ht="14.2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ht="14.2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ht="14.2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ht="14.2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ht="14.2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ht="14.2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ht="14.2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ht="14.2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ht="14.2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ht="14.2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ht="14.2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ht="14.2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ht="14.2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ht="14.2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ht="14.2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ht="14.2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ht="14.2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ht="14.2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ht="14.2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ht="14.2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ht="14.2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ht="14.2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ht="14.2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ht="14.2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ht="14.2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ht="14.2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ht="14.2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ht="14.2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ht="14.2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ht="14.2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ht="14.2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ht="14.2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ht="14.2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ht="14.2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ht="14.2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ht="14.2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ht="14.2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ht="14.2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ht="14.2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ht="14.2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ht="14.2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ht="14.2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ht="14.2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ht="14.2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ht="14.2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ht="14.2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ht="14.2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ht="14.2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ht="14.2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ht="14.2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ht="14.2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ht="14.2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ht="14.2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ht="14.2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ht="14.2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ht="14.2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ht="14.2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ht="14.2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ht="14.2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ht="14.2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ht="14.2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ht="14.2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ht="14.2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4.2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ht="14.2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ht="14.2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ht="14.2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ht="14.2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ht="14.2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ht="14.2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ht="14.2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ht="14.2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ht="14.2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ht="14.2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ht="14.2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ht="14.2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ht="14.2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ht="14.2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ht="14.2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ht="14.2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ht="14.2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ht="14.2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ht="14.2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ht="14.2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ht="14.2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ht="14.2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ht="14.2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ht="14.2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ht="14.2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ht="14.2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ht="14.2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ht="14.2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ht="14.2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ht="14.2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ht="14.2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ht="14.2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ht="14.2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ht="14.2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ht="14.2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ht="14.2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1" width="9.57"/>
    <col customWidth="1" min="2" max="2" width="9.29"/>
    <col customWidth="1" min="3" max="3" width="11.57"/>
    <col customWidth="1" min="4" max="5" width="10.43"/>
    <col customWidth="1" min="6" max="6" width="11.57"/>
    <col customWidth="1" min="7" max="7" width="8.86"/>
    <col customWidth="1" min="8" max="8" width="11.14"/>
    <col customWidth="1" min="9" max="9" width="12.71"/>
    <col customWidth="1" min="10" max="12" width="11.14"/>
    <col customWidth="1" min="13" max="13" width="16.29"/>
    <col customWidth="1" min="14" max="14" width="18.71"/>
    <col customWidth="1" min="15" max="15" width="12.29"/>
    <col customWidth="1" min="16" max="16" width="11.14"/>
    <col customWidth="1" min="17" max="17" width="18.71"/>
    <col customWidth="1" min="18" max="26" width="8.71"/>
  </cols>
  <sheetData>
    <row r="1" ht="14.2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6"/>
      <c r="B2" s="16"/>
      <c r="C2" s="48"/>
      <c r="D2" s="15"/>
      <c r="E2" s="15"/>
      <c r="F2" s="15"/>
      <c r="G2" s="8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6"/>
      <c r="B3" s="16"/>
      <c r="C3" s="49"/>
      <c r="D3" s="49"/>
      <c r="E3" s="49"/>
      <c r="F3" s="49"/>
      <c r="G3" s="49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6"/>
      <c r="B4" s="16"/>
      <c r="C4" s="50"/>
      <c r="D4" s="51"/>
      <c r="E4" s="51"/>
      <c r="F4" s="51"/>
      <c r="G4" s="52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6"/>
      <c r="B5" s="16"/>
      <c r="C5" s="50"/>
      <c r="D5" s="51"/>
      <c r="E5" s="51"/>
      <c r="F5" s="51"/>
      <c r="G5" s="52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6"/>
      <c r="B6" s="16"/>
      <c r="C6" s="50"/>
      <c r="D6" s="51"/>
      <c r="E6" s="51"/>
      <c r="F6" s="51"/>
      <c r="G6" s="52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/>
      <c r="B7" s="16"/>
      <c r="C7" s="50"/>
      <c r="D7" s="51"/>
      <c r="E7" s="51"/>
      <c r="F7" s="51"/>
      <c r="G7" s="52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/>
      <c r="B10" s="53" t="s">
        <v>251</v>
      </c>
      <c r="C10" s="53" t="s">
        <v>252</v>
      </c>
      <c r="D10" s="53" t="s">
        <v>235</v>
      </c>
      <c r="E10" s="53" t="s">
        <v>236</v>
      </c>
      <c r="F10" s="53" t="s">
        <v>253</v>
      </c>
      <c r="G10" s="53" t="s">
        <v>254</v>
      </c>
      <c r="H10" s="53" t="s">
        <v>13</v>
      </c>
      <c r="I10" s="53" t="s">
        <v>12</v>
      </c>
      <c r="J10" s="53" t="s">
        <v>255</v>
      </c>
      <c r="K10" s="53" t="s">
        <v>256</v>
      </c>
      <c r="L10" s="53" t="s">
        <v>257</v>
      </c>
      <c r="M10" s="53" t="s">
        <v>258</v>
      </c>
      <c r="N10" s="53" t="s">
        <v>259</v>
      </c>
      <c r="O10" s="53" t="s">
        <v>260</v>
      </c>
      <c r="P10" s="53" t="s">
        <v>261</v>
      </c>
      <c r="Q10" s="53" t="s">
        <v>262</v>
      </c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/>
      <c r="B11" s="54" t="s">
        <v>263</v>
      </c>
      <c r="C11" s="49" t="s">
        <v>264</v>
      </c>
      <c r="D11" s="52">
        <v>0.0</v>
      </c>
      <c r="E11" s="52">
        <v>0.0</v>
      </c>
      <c r="F11" s="52">
        <v>0.0</v>
      </c>
      <c r="G11" s="52">
        <v>0.0</v>
      </c>
      <c r="H11" s="55">
        <v>28.935661840857982</v>
      </c>
      <c r="I11" s="52" t="s">
        <v>265</v>
      </c>
      <c r="J11" s="52"/>
      <c r="K11" s="52"/>
      <c r="L11" s="52"/>
      <c r="M11" s="52"/>
      <c r="N11" s="52"/>
      <c r="O11" s="56" t="str">
        <f t="shared" ref="O11:O23" si="1">N11/(HLOOKUP(D11,$D$3:$F$7,2,FALSE))</f>
        <v>#N/A</v>
      </c>
      <c r="P11" s="57">
        <v>37.643461439999996</v>
      </c>
      <c r="Q11" s="57">
        <v>6.273910239999999</v>
      </c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/>
      <c r="B12" s="54" t="s">
        <v>263</v>
      </c>
      <c r="C12" s="49" t="s">
        <v>266</v>
      </c>
      <c r="D12" s="51">
        <v>-1.0</v>
      </c>
      <c r="E12" s="51">
        <v>-1.0</v>
      </c>
      <c r="F12" s="51">
        <v>-1.0</v>
      </c>
      <c r="G12" s="51">
        <v>-1.0</v>
      </c>
      <c r="H12" s="58">
        <v>168.93429957330204</v>
      </c>
      <c r="I12" s="51" t="s">
        <v>267</v>
      </c>
      <c r="J12" s="51"/>
      <c r="K12" s="51"/>
      <c r="L12" s="51"/>
      <c r="M12" s="51">
        <v>4.263</v>
      </c>
      <c r="N12" s="51">
        <v>2.3844</v>
      </c>
      <c r="O12" s="59" t="str">
        <f t="shared" si="1"/>
        <v>#N/A</v>
      </c>
      <c r="P12" s="60">
        <v>19.12153072</v>
      </c>
      <c r="Q12" s="60">
        <v>6.373843573333333</v>
      </c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/>
      <c r="B13" s="54" t="s">
        <v>263</v>
      </c>
      <c r="C13" s="49" t="s">
        <v>268</v>
      </c>
      <c r="D13" s="51">
        <v>1.0</v>
      </c>
      <c r="E13" s="51">
        <v>-1.0</v>
      </c>
      <c r="F13" s="51">
        <v>-1.0</v>
      </c>
      <c r="G13" s="51">
        <v>1.0</v>
      </c>
      <c r="H13" s="58">
        <v>178.76617251190655</v>
      </c>
      <c r="I13" s="51" t="s">
        <v>267</v>
      </c>
      <c r="J13" s="51"/>
      <c r="K13" s="51"/>
      <c r="L13" s="51"/>
      <c r="M13" s="51"/>
      <c r="N13" s="51"/>
      <c r="O13" s="59" t="str">
        <f t="shared" si="1"/>
        <v>#N/A</v>
      </c>
      <c r="P13" s="60">
        <v>48.98513072</v>
      </c>
      <c r="Q13" s="60">
        <v>5.442792302222222</v>
      </c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/>
      <c r="B14" s="54" t="s">
        <v>263</v>
      </c>
      <c r="C14" s="49" t="s">
        <v>269</v>
      </c>
      <c r="D14" s="51">
        <v>-1.0</v>
      </c>
      <c r="E14" s="51">
        <v>1.0</v>
      </c>
      <c r="F14" s="51">
        <v>-1.0</v>
      </c>
      <c r="G14" s="51">
        <v>1.0</v>
      </c>
      <c r="H14" s="58">
        <v>38.80820848700017</v>
      </c>
      <c r="I14" s="51" t="s">
        <v>270</v>
      </c>
      <c r="J14" s="51"/>
      <c r="K14" s="51"/>
      <c r="L14" s="51"/>
      <c r="M14" s="51"/>
      <c r="N14" s="51"/>
      <c r="O14" s="59" t="str">
        <f t="shared" si="1"/>
        <v>#N/A</v>
      </c>
      <c r="P14" s="60">
        <v>55.56579216</v>
      </c>
      <c r="Q14" s="60">
        <v>18.52193072</v>
      </c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6"/>
      <c r="B15" s="54" t="s">
        <v>263</v>
      </c>
      <c r="C15" s="49" t="s">
        <v>271</v>
      </c>
      <c r="D15" s="51">
        <v>1.0</v>
      </c>
      <c r="E15" s="51">
        <v>1.0</v>
      </c>
      <c r="F15" s="51">
        <v>-1.0</v>
      </c>
      <c r="G15" s="51">
        <v>-1.0</v>
      </c>
      <c r="H15" s="58">
        <v>103.56808113743841</v>
      </c>
      <c r="I15" s="51" t="s">
        <v>272</v>
      </c>
      <c r="J15" s="51"/>
      <c r="K15" s="58">
        <v>29.01751503562</v>
      </c>
      <c r="L15" s="51"/>
      <c r="M15" s="51">
        <v>4.4501</v>
      </c>
      <c r="N15" s="51">
        <v>7.9746</v>
      </c>
      <c r="O15" s="59" t="str">
        <f t="shared" si="1"/>
        <v>#N/A</v>
      </c>
      <c r="P15" s="60">
        <v>26.90139216</v>
      </c>
      <c r="Q15" s="60">
        <v>2.9890435733333334</v>
      </c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6"/>
      <c r="B16" s="54" t="s">
        <v>263</v>
      </c>
      <c r="C16" s="49" t="s">
        <v>273</v>
      </c>
      <c r="D16" s="52">
        <v>0.0</v>
      </c>
      <c r="E16" s="52">
        <v>0.0</v>
      </c>
      <c r="F16" s="52">
        <v>0.0</v>
      </c>
      <c r="G16" s="52">
        <v>0.0</v>
      </c>
      <c r="H16" s="55">
        <v>23.337614350211478</v>
      </c>
      <c r="I16" s="52" t="s">
        <v>265</v>
      </c>
      <c r="J16" s="52"/>
      <c r="K16" s="55">
        <v>49.02663644448</v>
      </c>
      <c r="L16" s="52">
        <v>323.0</v>
      </c>
      <c r="M16" s="52">
        <v>3.7547</v>
      </c>
      <c r="N16" s="52"/>
      <c r="O16" s="56" t="str">
        <f t="shared" si="1"/>
        <v>#N/A</v>
      </c>
      <c r="P16" s="57">
        <v>37.643461439999996</v>
      </c>
      <c r="Q16" s="57">
        <v>6.273910239999999</v>
      </c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6"/>
      <c r="B17" s="54" t="s">
        <v>263</v>
      </c>
      <c r="C17" s="49" t="s">
        <v>274</v>
      </c>
      <c r="D17" s="51">
        <v>-1.0</v>
      </c>
      <c r="E17" s="51">
        <v>-1.0</v>
      </c>
      <c r="F17" s="51">
        <v>1.0</v>
      </c>
      <c r="G17" s="51">
        <v>1.0</v>
      </c>
      <c r="H17" s="58">
        <v>66.13460923514626</v>
      </c>
      <c r="I17" s="51" t="s">
        <v>275</v>
      </c>
      <c r="J17" s="51"/>
      <c r="K17" s="58">
        <v>71.163701484872</v>
      </c>
      <c r="L17" s="51">
        <v>326.0</v>
      </c>
      <c r="M17" s="51">
        <v>3.2826</v>
      </c>
      <c r="N17" s="51"/>
      <c r="O17" s="59" t="str">
        <f t="shared" si="1"/>
        <v>#N/A</v>
      </c>
      <c r="P17" s="60">
        <v>48.38553072</v>
      </c>
      <c r="Q17" s="60">
        <v>16.12851024</v>
      </c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/>
      <c r="B18" s="54" t="s">
        <v>263</v>
      </c>
      <c r="C18" s="49" t="s">
        <v>276</v>
      </c>
      <c r="D18" s="51">
        <v>1.0</v>
      </c>
      <c r="E18" s="51">
        <v>-1.0</v>
      </c>
      <c r="F18" s="51">
        <v>1.0</v>
      </c>
      <c r="G18" s="51">
        <v>-1.0</v>
      </c>
      <c r="H18" s="58">
        <v>38.23467453128291</v>
      </c>
      <c r="I18" s="51" t="s">
        <v>277</v>
      </c>
      <c r="J18" s="51"/>
      <c r="K18" s="58">
        <v>35.468388349957</v>
      </c>
      <c r="L18" s="51">
        <v>322.0</v>
      </c>
      <c r="M18" s="61">
        <v>4.278</v>
      </c>
      <c r="N18" s="51">
        <v>3.4937</v>
      </c>
      <c r="O18" s="59" t="str">
        <f t="shared" si="1"/>
        <v>#N/A</v>
      </c>
      <c r="P18" s="60">
        <v>19.721130719999998</v>
      </c>
      <c r="Q18" s="60">
        <v>2.1912367466666662</v>
      </c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/>
      <c r="B19" s="54" t="s">
        <v>263</v>
      </c>
      <c r="C19" s="49" t="s">
        <v>278</v>
      </c>
      <c r="D19" s="51">
        <v>-1.0</v>
      </c>
      <c r="E19" s="51">
        <v>1.0</v>
      </c>
      <c r="F19" s="51">
        <v>1.0</v>
      </c>
      <c r="G19" s="51">
        <v>-1.0</v>
      </c>
      <c r="H19" s="58">
        <v>99.30575746910088</v>
      </c>
      <c r="I19" s="51" t="s">
        <v>279</v>
      </c>
      <c r="J19" s="51"/>
      <c r="K19" s="58">
        <v>21.973725693025</v>
      </c>
      <c r="L19" s="51">
        <v>323.0</v>
      </c>
      <c r="M19" s="51">
        <v>4.5364</v>
      </c>
      <c r="N19" s="51">
        <v>1.6361</v>
      </c>
      <c r="O19" s="59" t="str">
        <f t="shared" si="1"/>
        <v>#N/A</v>
      </c>
      <c r="P19" s="60">
        <v>26.301792159999998</v>
      </c>
      <c r="Q19" s="60">
        <v>8.767264053333333</v>
      </c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/>
      <c r="B20" s="54" t="s">
        <v>263</v>
      </c>
      <c r="C20" s="49" t="s">
        <v>280</v>
      </c>
      <c r="D20" s="51">
        <v>1.0</v>
      </c>
      <c r="E20" s="51">
        <v>1.0</v>
      </c>
      <c r="F20" s="51">
        <v>1.0</v>
      </c>
      <c r="G20" s="51">
        <v>1.0</v>
      </c>
      <c r="H20" s="58">
        <v>186.82310654054865</v>
      </c>
      <c r="I20" s="51" t="s">
        <v>270</v>
      </c>
      <c r="J20" s="51"/>
      <c r="K20" s="58">
        <v>26.224870348196</v>
      </c>
      <c r="L20" s="51">
        <v>320.0</v>
      </c>
      <c r="M20" s="51">
        <v>4.5287</v>
      </c>
      <c r="N20" s="51"/>
      <c r="O20" s="59" t="str">
        <f t="shared" si="1"/>
        <v>#N/A</v>
      </c>
      <c r="P20" s="60">
        <v>56.16539216</v>
      </c>
      <c r="Q20" s="60">
        <v>6.240599128888889</v>
      </c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/>
      <c r="B21" s="54" t="s">
        <v>263</v>
      </c>
      <c r="C21" s="49" t="s">
        <v>281</v>
      </c>
      <c r="D21" s="52">
        <v>0.0</v>
      </c>
      <c r="E21" s="52">
        <v>0.0</v>
      </c>
      <c r="F21" s="52">
        <v>0.0</v>
      </c>
      <c r="G21" s="52">
        <v>0.0</v>
      </c>
      <c r="H21" s="55">
        <v>24.91000485800994</v>
      </c>
      <c r="I21" s="52" t="s">
        <v>265</v>
      </c>
      <c r="J21" s="52"/>
      <c r="K21" s="52"/>
      <c r="L21" s="52"/>
      <c r="M21" s="52"/>
      <c r="N21" s="52"/>
      <c r="O21" s="56" t="str">
        <f t="shared" si="1"/>
        <v>#N/A</v>
      </c>
      <c r="P21" s="57">
        <v>37.643461439999996</v>
      </c>
      <c r="Q21" s="57">
        <v>6.273910239999999</v>
      </c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6"/>
      <c r="B22" s="54" t="s">
        <v>282</v>
      </c>
      <c r="C22" s="49" t="s">
        <v>283</v>
      </c>
      <c r="D22" s="62">
        <v>-1.0</v>
      </c>
      <c r="E22" s="62">
        <v>1.0</v>
      </c>
      <c r="F22" s="62">
        <v>1.0</v>
      </c>
      <c r="G22" s="62">
        <v>1.0</v>
      </c>
      <c r="H22" s="62">
        <v>144.51</v>
      </c>
      <c r="I22" s="62" t="s">
        <v>279</v>
      </c>
      <c r="J22" s="62"/>
      <c r="K22" s="62"/>
      <c r="L22" s="62"/>
      <c r="M22" s="62"/>
      <c r="N22" s="62"/>
      <c r="O22" s="62" t="str">
        <f t="shared" si="1"/>
        <v>#N/A</v>
      </c>
      <c r="P22" s="63">
        <v>55.56579216</v>
      </c>
      <c r="Q22" s="63">
        <v>18.52193072</v>
      </c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6"/>
      <c r="B23" s="54" t="s">
        <v>282</v>
      </c>
      <c r="C23" s="49" t="s">
        <v>284</v>
      </c>
      <c r="D23" s="62">
        <v>-1.0</v>
      </c>
      <c r="E23" s="62">
        <v>-1.0</v>
      </c>
      <c r="F23" s="62">
        <v>1.0</v>
      </c>
      <c r="G23" s="62">
        <v>-1.0</v>
      </c>
      <c r="H23" s="62">
        <v>26.38</v>
      </c>
      <c r="I23" s="62" t="s">
        <v>270</v>
      </c>
      <c r="J23" s="62"/>
      <c r="K23" s="62"/>
      <c r="L23" s="62"/>
      <c r="M23" s="62"/>
      <c r="N23" s="62"/>
      <c r="O23" s="62" t="str">
        <f t="shared" si="1"/>
        <v>#N/A</v>
      </c>
      <c r="P23" s="63">
        <v>19.12153072</v>
      </c>
      <c r="Q23" s="63">
        <v>6.373843573333333</v>
      </c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6"/>
      <c r="B24" s="54" t="s">
        <v>285</v>
      </c>
      <c r="C24" s="49" t="s">
        <v>286</v>
      </c>
      <c r="D24" s="64">
        <v>-1.0</v>
      </c>
      <c r="E24" s="64">
        <v>0.0</v>
      </c>
      <c r="F24" s="64">
        <v>0.0</v>
      </c>
      <c r="G24" s="64">
        <v>0.0</v>
      </c>
      <c r="H24" s="64"/>
      <c r="I24" s="64"/>
      <c r="J24" s="64"/>
      <c r="K24" s="64"/>
      <c r="L24" s="64"/>
      <c r="M24" s="64"/>
      <c r="N24" s="64"/>
      <c r="O24" s="64"/>
      <c r="P24" s="65">
        <v>37.34366144</v>
      </c>
      <c r="Q24" s="65">
        <v>12.4478871466667</v>
      </c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16"/>
      <c r="B25" s="54" t="s">
        <v>285</v>
      </c>
      <c r="C25" s="49" t="s">
        <v>287</v>
      </c>
      <c r="D25" s="64">
        <v>1.0</v>
      </c>
      <c r="E25" s="64">
        <v>0.0</v>
      </c>
      <c r="F25" s="64">
        <v>0.0</v>
      </c>
      <c r="G25" s="64">
        <v>0.0</v>
      </c>
      <c r="H25" s="64"/>
      <c r="I25" s="64"/>
      <c r="J25" s="64"/>
      <c r="K25" s="64"/>
      <c r="L25" s="64"/>
      <c r="M25" s="64"/>
      <c r="N25" s="64"/>
      <c r="O25" s="64"/>
      <c r="P25" s="65">
        <v>37.94326144</v>
      </c>
      <c r="Q25" s="65">
        <v>4.215917937777778</v>
      </c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16"/>
      <c r="B26" s="54" t="s">
        <v>285</v>
      </c>
      <c r="C26" s="49" t="s">
        <v>288</v>
      </c>
      <c r="D26" s="64">
        <v>0.0</v>
      </c>
      <c r="E26" s="64">
        <v>-1.0</v>
      </c>
      <c r="F26" s="64">
        <v>0.0</v>
      </c>
      <c r="G26" s="64">
        <v>0.0</v>
      </c>
      <c r="H26" s="64"/>
      <c r="I26" s="64"/>
      <c r="J26" s="64"/>
      <c r="K26" s="64"/>
      <c r="L26" s="64"/>
      <c r="M26" s="64"/>
      <c r="N26" s="64"/>
      <c r="O26" s="64"/>
      <c r="P26" s="65">
        <v>34.05333072</v>
      </c>
      <c r="Q26" s="65">
        <v>5.675555119999999</v>
      </c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16"/>
      <c r="B27" s="54" t="s">
        <v>285</v>
      </c>
      <c r="C27" s="49" t="s">
        <v>289</v>
      </c>
      <c r="D27" s="64">
        <v>0.0</v>
      </c>
      <c r="E27" s="64">
        <v>1.0</v>
      </c>
      <c r="F27" s="64">
        <v>0.0</v>
      </c>
      <c r="G27" s="64">
        <v>0.0</v>
      </c>
      <c r="H27" s="64"/>
      <c r="I27" s="64"/>
      <c r="J27" s="64"/>
      <c r="K27" s="64"/>
      <c r="L27" s="64"/>
      <c r="M27" s="64"/>
      <c r="N27" s="64"/>
      <c r="O27" s="64"/>
      <c r="P27" s="65">
        <v>41.23359216</v>
      </c>
      <c r="Q27" s="65">
        <v>6.87226536</v>
      </c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16"/>
      <c r="B28" s="54" t="s">
        <v>285</v>
      </c>
      <c r="C28" s="49" t="s">
        <v>290</v>
      </c>
      <c r="D28" s="64">
        <v>0.0</v>
      </c>
      <c r="E28" s="64">
        <v>0.0</v>
      </c>
      <c r="F28" s="64">
        <v>-1.0</v>
      </c>
      <c r="G28" s="64">
        <v>0.0</v>
      </c>
      <c r="H28" s="64"/>
      <c r="I28" s="64"/>
      <c r="J28" s="64"/>
      <c r="K28" s="64"/>
      <c r="L28" s="64"/>
      <c r="M28" s="64"/>
      <c r="N28" s="64"/>
      <c r="O28" s="64"/>
      <c r="P28" s="65">
        <v>37.643461439999996</v>
      </c>
      <c r="Q28" s="65">
        <v>6.273910239999999</v>
      </c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16"/>
      <c r="B29" s="54" t="s">
        <v>285</v>
      </c>
      <c r="C29" s="49" t="s">
        <v>291</v>
      </c>
      <c r="D29" s="64">
        <v>0.0</v>
      </c>
      <c r="E29" s="64">
        <v>0.0</v>
      </c>
      <c r="F29" s="64">
        <v>1.0</v>
      </c>
      <c r="G29" s="64">
        <v>0.0</v>
      </c>
      <c r="H29" s="64"/>
      <c r="I29" s="64"/>
      <c r="J29" s="64"/>
      <c r="K29" s="64"/>
      <c r="L29" s="64"/>
      <c r="M29" s="64"/>
      <c r="N29" s="64"/>
      <c r="O29" s="64"/>
      <c r="P29" s="65">
        <v>37.643461439999996</v>
      </c>
      <c r="Q29" s="65">
        <v>6.273910239999999</v>
      </c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16"/>
      <c r="B30" s="54" t="s">
        <v>285</v>
      </c>
      <c r="C30" s="49" t="s">
        <v>292</v>
      </c>
      <c r="D30" s="64">
        <v>0.0</v>
      </c>
      <c r="E30" s="64">
        <v>0.0</v>
      </c>
      <c r="F30" s="64">
        <v>0.0</v>
      </c>
      <c r="G30" s="64">
        <v>-1.0</v>
      </c>
      <c r="H30" s="64"/>
      <c r="I30" s="64"/>
      <c r="J30" s="64"/>
      <c r="K30" s="64"/>
      <c r="L30" s="64"/>
      <c r="M30" s="64"/>
      <c r="N30" s="64"/>
      <c r="O30" s="64"/>
      <c r="P30" s="65">
        <v>23.011461439999998</v>
      </c>
      <c r="Q30" s="65">
        <v>3.835243573333333</v>
      </c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16"/>
      <c r="B31" s="54" t="s">
        <v>285</v>
      </c>
      <c r="C31" s="49" t="s">
        <v>293</v>
      </c>
      <c r="D31" s="64">
        <v>0.0</v>
      </c>
      <c r="E31" s="64">
        <v>0.0</v>
      </c>
      <c r="F31" s="64">
        <v>0.0</v>
      </c>
      <c r="G31" s="64">
        <v>1.0</v>
      </c>
      <c r="H31" s="64"/>
      <c r="I31" s="64"/>
      <c r="J31" s="64"/>
      <c r="K31" s="64"/>
      <c r="L31" s="64"/>
      <c r="M31" s="64"/>
      <c r="N31" s="64"/>
      <c r="O31" s="64"/>
      <c r="P31" s="65">
        <v>52.27546144</v>
      </c>
      <c r="Q31" s="65">
        <v>8.712576906666667</v>
      </c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16"/>
      <c r="B32" s="16"/>
      <c r="C32" s="6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4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4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4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4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4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4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4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4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4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4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4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4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4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4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4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4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4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4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4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4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4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4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4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4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4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4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4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4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4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4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4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4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4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4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4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4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4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4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4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4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4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4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4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4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4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4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4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4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4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4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4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4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4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4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4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4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4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4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4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4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4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4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4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4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4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4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4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4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4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4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4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4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4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4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4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4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4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4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4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4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4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4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4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4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4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4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4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4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4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4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4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4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4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4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4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4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4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4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4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4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4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4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4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4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4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4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4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4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4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4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4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4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4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4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4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4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4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4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4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4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4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4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4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4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4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4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4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4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4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4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4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4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4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4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4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4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4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4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4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4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4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4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4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4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4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4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4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4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4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4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4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4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4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4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4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4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4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4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4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4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4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4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4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4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4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4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4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4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4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4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4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4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4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4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4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4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4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4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4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4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4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4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4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4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4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4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4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4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4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4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4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4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4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4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4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4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4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4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4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4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4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4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4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4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4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4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4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4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4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4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4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4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4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4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4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4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4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4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4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4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4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4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4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4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4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4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4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4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4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4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4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4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4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4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4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4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4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4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4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4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4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4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4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4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4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4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4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4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4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4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4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4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4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4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4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4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4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4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4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4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4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4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4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4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4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4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4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4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4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4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4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4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4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4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4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4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4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4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4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4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4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4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4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4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4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4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4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4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4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4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4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4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4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4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4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4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4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4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4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4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4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4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4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4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4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4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4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4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4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4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4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4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4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4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4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4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4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4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4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4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4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4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4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4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4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4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4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4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4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4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4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4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4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4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4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4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4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4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4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4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4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4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4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4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4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4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4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4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4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4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4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4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4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4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4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4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4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4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4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4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4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4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4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4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4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4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4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4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4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4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4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4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4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4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4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4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4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4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4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4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4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4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4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4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4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4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4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4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4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4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4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4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4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4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4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4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4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4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4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4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4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4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4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4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4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4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4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4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4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4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4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4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4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4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4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4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4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4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4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4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4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4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4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4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4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4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4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4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4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4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4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4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4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4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4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4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4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4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4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4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4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4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4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4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4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4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4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4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4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4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4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4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4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4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4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4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4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4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4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4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4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4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4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4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4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4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4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4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4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4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4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4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4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4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4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4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4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4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4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4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4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4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4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4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4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4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4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4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4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4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4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4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4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4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4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4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4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4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4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4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4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4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4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4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4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4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4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4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4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4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4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4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4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4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4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4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4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4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4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4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4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4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4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4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4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4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4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4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4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4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4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4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4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4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4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4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4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4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4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4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4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4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4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4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4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4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4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4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4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4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4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4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4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4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4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4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4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4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4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4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4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4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4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4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4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4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4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4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4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4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4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4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4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4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4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4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4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4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4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4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4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4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4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4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4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4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4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4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4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4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4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4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4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4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4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4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4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4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4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4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4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4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4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4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4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4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4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4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4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4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4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4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4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4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4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4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4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4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4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4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4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4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4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4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4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4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4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4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4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4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4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4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4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4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4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4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4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4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4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4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4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4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4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4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4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4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4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4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4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4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4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4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4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4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4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4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4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4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4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4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4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4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4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4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4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4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4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4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4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4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4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4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4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4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4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4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4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4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4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4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4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4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4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4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4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4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4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4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4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4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4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4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4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4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4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4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4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4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4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4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4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4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4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4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4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4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4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4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4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4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4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4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4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4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4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4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4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4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4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4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4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4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4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4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4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4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4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4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4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4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4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4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4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4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4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4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4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4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4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4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4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4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4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4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4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4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4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4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4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4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4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4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4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4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4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4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4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4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4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4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4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4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4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4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4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4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4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4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4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4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4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4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4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4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4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4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4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4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4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4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4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4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C2:G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11.57"/>
    <col customWidth="1" min="3" max="4" width="10.43"/>
    <col customWidth="1" min="5" max="5" width="11.57"/>
    <col customWidth="1" min="6" max="6" width="8.86"/>
    <col customWidth="1" min="7" max="7" width="16.29"/>
    <col customWidth="1" min="8" max="8" width="12.71"/>
    <col customWidth="1" min="9" max="9" width="11.14"/>
    <col customWidth="1" min="10" max="10" width="18.71"/>
    <col customWidth="1" min="11" max="11" width="11.14"/>
    <col customWidth="1" min="12" max="12" width="16.29"/>
    <col customWidth="1" min="13" max="13" width="18.71"/>
    <col customWidth="1" min="14" max="14" width="12.29"/>
    <col customWidth="1" min="15" max="15" width="11.14"/>
    <col customWidth="1" min="16" max="16" width="18.71"/>
    <col customWidth="1" min="17" max="26" width="8.71"/>
  </cols>
  <sheetData>
    <row r="1" ht="14.2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6"/>
      <c r="B2" s="48" t="s">
        <v>294</v>
      </c>
      <c r="C2" s="15"/>
      <c r="D2" s="15"/>
      <c r="E2" s="15"/>
      <c r="F2" s="8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6"/>
      <c r="B3" s="49" t="s">
        <v>295</v>
      </c>
      <c r="C3" s="49">
        <v>-1.0</v>
      </c>
      <c r="D3" s="49">
        <v>0.0</v>
      </c>
      <c r="E3" s="49">
        <v>1.0</v>
      </c>
      <c r="F3" s="49" t="s">
        <v>296</v>
      </c>
      <c r="G3" s="16"/>
      <c r="H3" s="16" t="s">
        <v>107</v>
      </c>
      <c r="I3" s="16"/>
      <c r="J3" s="16"/>
      <c r="K3" s="48" t="s">
        <v>297</v>
      </c>
      <c r="L3" s="15"/>
      <c r="M3" s="15"/>
      <c r="N3" s="8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6"/>
      <c r="B4" s="50" t="s">
        <v>235</v>
      </c>
      <c r="C4" s="51">
        <v>3.0</v>
      </c>
      <c r="D4" s="51">
        <v>6.0</v>
      </c>
      <c r="E4" s="51">
        <v>9.0</v>
      </c>
      <c r="F4" s="52" t="s">
        <v>176</v>
      </c>
      <c r="G4" s="16"/>
      <c r="H4" s="16" t="s">
        <v>20</v>
      </c>
      <c r="I4" s="16"/>
      <c r="J4" s="16"/>
      <c r="K4" s="49" t="s">
        <v>295</v>
      </c>
      <c r="L4" s="49" t="s">
        <v>298</v>
      </c>
      <c r="M4" s="49" t="s">
        <v>296</v>
      </c>
      <c r="N4" s="49" t="s">
        <v>299</v>
      </c>
      <c r="O4" s="16"/>
      <c r="P4" s="49" t="s">
        <v>300</v>
      </c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6"/>
      <c r="B5" s="50" t="s">
        <v>236</v>
      </c>
      <c r="C5" s="51">
        <v>6.0</v>
      </c>
      <c r="D5" s="51">
        <v>8.0</v>
      </c>
      <c r="E5" s="51">
        <v>10.0</v>
      </c>
      <c r="F5" s="52" t="s">
        <v>196</v>
      </c>
      <c r="G5" s="16"/>
      <c r="H5" s="16" t="s">
        <v>56</v>
      </c>
      <c r="I5" s="16"/>
      <c r="J5" s="16"/>
      <c r="K5" s="50" t="s">
        <v>235</v>
      </c>
      <c r="L5" s="60">
        <v>149.9</v>
      </c>
      <c r="M5" s="52" t="s">
        <v>301</v>
      </c>
      <c r="N5" s="67" t="s">
        <v>302</v>
      </c>
      <c r="O5" s="16" t="s">
        <v>303</v>
      </c>
      <c r="P5" s="52">
        <v>0.59</v>
      </c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6"/>
      <c r="B6" s="50" t="s">
        <v>253</v>
      </c>
      <c r="C6" s="51">
        <v>100.0</v>
      </c>
      <c r="D6" s="51">
        <v>150.0</v>
      </c>
      <c r="E6" s="51">
        <v>200.0</v>
      </c>
      <c r="F6" s="52" t="s">
        <v>304</v>
      </c>
      <c r="G6" s="16"/>
      <c r="H6" s="16" t="s">
        <v>15</v>
      </c>
      <c r="I6" s="16"/>
      <c r="J6" s="16"/>
      <c r="K6" s="50" t="s">
        <v>236</v>
      </c>
      <c r="L6" s="60">
        <v>544.0</v>
      </c>
      <c r="M6" s="52" t="s">
        <v>301</v>
      </c>
      <c r="N6" s="67" t="s">
        <v>305</v>
      </c>
      <c r="O6" s="16" t="s">
        <v>303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/>
      <c r="B7" s="50" t="s">
        <v>254</v>
      </c>
      <c r="C7" s="51">
        <v>8.0</v>
      </c>
      <c r="D7" s="51">
        <v>16.0</v>
      </c>
      <c r="E7" s="51">
        <v>24.0</v>
      </c>
      <c r="F7" s="52" t="s">
        <v>218</v>
      </c>
      <c r="G7" s="16"/>
      <c r="H7" s="16"/>
      <c r="I7" s="16"/>
      <c r="J7" s="16"/>
      <c r="K7" s="50" t="s">
        <v>253</v>
      </c>
      <c r="L7" s="60">
        <f>P5*P8</f>
        <v>1.829</v>
      </c>
      <c r="M7" s="52" t="s">
        <v>306</v>
      </c>
      <c r="N7" s="67" t="s">
        <v>307</v>
      </c>
      <c r="O7" s="16" t="s">
        <v>303</v>
      </c>
      <c r="P7" s="49" t="s">
        <v>308</v>
      </c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50" t="s">
        <v>254</v>
      </c>
      <c r="L8" s="51"/>
      <c r="M8" s="52" t="s">
        <v>218</v>
      </c>
      <c r="N8" s="52"/>
      <c r="O8" s="16" t="s">
        <v>303</v>
      </c>
      <c r="P8" s="52">
        <v>3.1</v>
      </c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/>
      <c r="B10" s="53" t="s">
        <v>252</v>
      </c>
      <c r="C10" s="53" t="s">
        <v>235</v>
      </c>
      <c r="D10" s="53" t="s">
        <v>236</v>
      </c>
      <c r="E10" s="53" t="s">
        <v>253</v>
      </c>
      <c r="F10" s="53" t="s">
        <v>254</v>
      </c>
      <c r="G10" s="53" t="s">
        <v>259</v>
      </c>
      <c r="H10" s="53" t="s">
        <v>260</v>
      </c>
      <c r="I10" s="53" t="s">
        <v>261</v>
      </c>
      <c r="J10" s="53" t="s">
        <v>262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/>
      <c r="B11" s="49" t="s">
        <v>264</v>
      </c>
      <c r="C11" s="52">
        <v>0.0</v>
      </c>
      <c r="D11" s="52">
        <v>0.0</v>
      </c>
      <c r="E11" s="52">
        <v>0.0</v>
      </c>
      <c r="F11" s="52">
        <v>0.0</v>
      </c>
      <c r="G11" s="52"/>
      <c r="H11" s="56">
        <f t="shared" ref="H11:H31" si="1">G11/(HLOOKUP(C11,$C$3:$E$7,2,FALSE))</f>
        <v>0</v>
      </c>
      <c r="I11" s="57">
        <f t="shared" ref="I11:I31" si="2">(HLOOKUP(C11,$C$3:$E$7,3,FALSE)*$L$5/1000)+(HLOOKUP(D11,$C$3:$E$7,2,FALSE)*0.055*39.997*$L$6/1000)+($L$7*HLOOKUP(F11,$C$3:$E$7,5,FALSE))</f>
        <v>37.64346144</v>
      </c>
      <c r="J11" s="57">
        <f t="shared" ref="J11:J31" si="3">I11/HLOOKUP(C11,$C$3:$E$7,2,FALSE)</f>
        <v>6.27391024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/>
      <c r="B12" s="49" t="s">
        <v>266</v>
      </c>
      <c r="C12" s="51">
        <v>-1.0</v>
      </c>
      <c r="D12" s="51">
        <v>-1.0</v>
      </c>
      <c r="E12" s="51">
        <v>-1.0</v>
      </c>
      <c r="F12" s="51">
        <v>-1.0</v>
      </c>
      <c r="G12" s="51">
        <v>2.3844</v>
      </c>
      <c r="H12" s="59">
        <f t="shared" si="1"/>
        <v>0.7948</v>
      </c>
      <c r="I12" s="60">
        <f t="shared" si="2"/>
        <v>19.12153072</v>
      </c>
      <c r="J12" s="60">
        <f t="shared" si="3"/>
        <v>6.373843573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/>
      <c r="B13" s="49" t="s">
        <v>268</v>
      </c>
      <c r="C13" s="51">
        <v>1.0</v>
      </c>
      <c r="D13" s="51">
        <v>-1.0</v>
      </c>
      <c r="E13" s="51">
        <v>-1.0</v>
      </c>
      <c r="F13" s="51">
        <v>1.0</v>
      </c>
      <c r="G13" s="51"/>
      <c r="H13" s="59">
        <f t="shared" si="1"/>
        <v>0</v>
      </c>
      <c r="I13" s="60">
        <f t="shared" si="2"/>
        <v>48.98513072</v>
      </c>
      <c r="J13" s="60">
        <f t="shared" si="3"/>
        <v>5.442792302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/>
      <c r="B14" s="49" t="s">
        <v>269</v>
      </c>
      <c r="C14" s="51">
        <v>-1.0</v>
      </c>
      <c r="D14" s="51">
        <v>1.0</v>
      </c>
      <c r="E14" s="51">
        <v>-1.0</v>
      </c>
      <c r="F14" s="51">
        <v>1.0</v>
      </c>
      <c r="G14" s="51"/>
      <c r="H14" s="59">
        <f t="shared" si="1"/>
        <v>0</v>
      </c>
      <c r="I14" s="60">
        <f t="shared" si="2"/>
        <v>55.56579216</v>
      </c>
      <c r="J14" s="60">
        <f t="shared" si="3"/>
        <v>18.52193072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6"/>
      <c r="B15" s="49" t="s">
        <v>271</v>
      </c>
      <c r="C15" s="51">
        <v>1.0</v>
      </c>
      <c r="D15" s="51">
        <v>1.0</v>
      </c>
      <c r="E15" s="51">
        <v>-1.0</v>
      </c>
      <c r="F15" s="51">
        <v>-1.0</v>
      </c>
      <c r="G15" s="51">
        <v>7.9746</v>
      </c>
      <c r="H15" s="59">
        <f t="shared" si="1"/>
        <v>0.8860666667</v>
      </c>
      <c r="I15" s="60">
        <f t="shared" si="2"/>
        <v>26.90139216</v>
      </c>
      <c r="J15" s="60">
        <f t="shared" si="3"/>
        <v>2.989043573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6"/>
      <c r="B16" s="49" t="s">
        <v>273</v>
      </c>
      <c r="C16" s="52">
        <v>0.0</v>
      </c>
      <c r="D16" s="52">
        <v>0.0</v>
      </c>
      <c r="E16" s="52">
        <v>0.0</v>
      </c>
      <c r="F16" s="52">
        <v>0.0</v>
      </c>
      <c r="G16" s="52"/>
      <c r="H16" s="56">
        <f t="shared" si="1"/>
        <v>0</v>
      </c>
      <c r="I16" s="57">
        <f t="shared" si="2"/>
        <v>37.64346144</v>
      </c>
      <c r="J16" s="57">
        <f t="shared" si="3"/>
        <v>6.27391024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6"/>
      <c r="B17" s="49" t="s">
        <v>274</v>
      </c>
      <c r="C17" s="51">
        <v>-1.0</v>
      </c>
      <c r="D17" s="51">
        <v>-1.0</v>
      </c>
      <c r="E17" s="51">
        <v>1.0</v>
      </c>
      <c r="F17" s="51">
        <v>1.0</v>
      </c>
      <c r="G17" s="51"/>
      <c r="H17" s="59">
        <f t="shared" si="1"/>
        <v>0</v>
      </c>
      <c r="I17" s="60">
        <f t="shared" si="2"/>
        <v>48.38553072</v>
      </c>
      <c r="J17" s="60">
        <f t="shared" si="3"/>
        <v>16.12851024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/>
      <c r="B18" s="49" t="s">
        <v>276</v>
      </c>
      <c r="C18" s="51">
        <v>1.0</v>
      </c>
      <c r="D18" s="51">
        <v>-1.0</v>
      </c>
      <c r="E18" s="51">
        <v>1.0</v>
      </c>
      <c r="F18" s="51">
        <v>-1.0</v>
      </c>
      <c r="G18" s="51">
        <v>3.4937</v>
      </c>
      <c r="H18" s="59">
        <f t="shared" si="1"/>
        <v>0.3881888889</v>
      </c>
      <c r="I18" s="60">
        <f t="shared" si="2"/>
        <v>19.72113072</v>
      </c>
      <c r="J18" s="60">
        <f t="shared" si="3"/>
        <v>2.191236747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/>
      <c r="B19" s="49" t="s">
        <v>278</v>
      </c>
      <c r="C19" s="51">
        <v>-1.0</v>
      </c>
      <c r="D19" s="51">
        <v>1.0</v>
      </c>
      <c r="E19" s="51">
        <v>1.0</v>
      </c>
      <c r="F19" s="51">
        <v>-1.0</v>
      </c>
      <c r="G19" s="51">
        <v>1.6361</v>
      </c>
      <c r="H19" s="59">
        <f t="shared" si="1"/>
        <v>0.5453666667</v>
      </c>
      <c r="I19" s="60">
        <f t="shared" si="2"/>
        <v>26.30179216</v>
      </c>
      <c r="J19" s="60">
        <f t="shared" si="3"/>
        <v>8.767264053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/>
      <c r="B20" s="49" t="s">
        <v>280</v>
      </c>
      <c r="C20" s="51">
        <v>1.0</v>
      </c>
      <c r="D20" s="51">
        <v>1.0</v>
      </c>
      <c r="E20" s="51">
        <v>1.0</v>
      </c>
      <c r="F20" s="51">
        <v>1.0</v>
      </c>
      <c r="G20" s="51"/>
      <c r="H20" s="59">
        <f t="shared" si="1"/>
        <v>0</v>
      </c>
      <c r="I20" s="60">
        <f t="shared" si="2"/>
        <v>56.16539216</v>
      </c>
      <c r="J20" s="60">
        <f t="shared" si="3"/>
        <v>6.240599129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/>
      <c r="B21" s="49" t="s">
        <v>281</v>
      </c>
      <c r="C21" s="52">
        <v>0.0</v>
      </c>
      <c r="D21" s="52">
        <v>0.0</v>
      </c>
      <c r="E21" s="52">
        <v>0.0</v>
      </c>
      <c r="F21" s="52">
        <v>0.0</v>
      </c>
      <c r="G21" s="52"/>
      <c r="H21" s="56">
        <f t="shared" si="1"/>
        <v>0</v>
      </c>
      <c r="I21" s="57">
        <f t="shared" si="2"/>
        <v>37.64346144</v>
      </c>
      <c r="J21" s="57">
        <f t="shared" si="3"/>
        <v>6.27391024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6"/>
      <c r="B22" s="49" t="s">
        <v>283</v>
      </c>
      <c r="C22" s="62">
        <v>-1.0</v>
      </c>
      <c r="D22" s="62">
        <v>1.0</v>
      </c>
      <c r="E22" s="62">
        <v>1.0</v>
      </c>
      <c r="F22" s="62">
        <v>1.0</v>
      </c>
      <c r="G22" s="62"/>
      <c r="H22" s="68">
        <f t="shared" si="1"/>
        <v>0</v>
      </c>
      <c r="I22" s="63">
        <f t="shared" si="2"/>
        <v>55.56579216</v>
      </c>
      <c r="J22" s="63">
        <f t="shared" si="3"/>
        <v>18.52193072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6"/>
      <c r="B23" s="49" t="s">
        <v>284</v>
      </c>
      <c r="C23" s="62">
        <v>-1.0</v>
      </c>
      <c r="D23" s="62">
        <v>-1.0</v>
      </c>
      <c r="E23" s="62">
        <v>1.0</v>
      </c>
      <c r="F23" s="62">
        <v>-1.0</v>
      </c>
      <c r="G23" s="62"/>
      <c r="H23" s="68">
        <f t="shared" si="1"/>
        <v>0</v>
      </c>
      <c r="I23" s="63">
        <f t="shared" si="2"/>
        <v>19.12153072</v>
      </c>
      <c r="J23" s="63">
        <f t="shared" si="3"/>
        <v>6.373843573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6"/>
      <c r="B24" s="49" t="s">
        <v>286</v>
      </c>
      <c r="C24" s="64">
        <v>-1.0</v>
      </c>
      <c r="D24" s="64">
        <v>0.0</v>
      </c>
      <c r="E24" s="64">
        <v>0.0</v>
      </c>
      <c r="F24" s="64">
        <v>0.0</v>
      </c>
      <c r="G24" s="64"/>
      <c r="H24" s="69">
        <f t="shared" si="1"/>
        <v>0</v>
      </c>
      <c r="I24" s="65">
        <f t="shared" si="2"/>
        <v>37.34366144</v>
      </c>
      <c r="J24" s="65">
        <f t="shared" si="3"/>
        <v>12.44788715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16"/>
      <c r="B25" s="49" t="s">
        <v>287</v>
      </c>
      <c r="C25" s="64">
        <v>1.0</v>
      </c>
      <c r="D25" s="64">
        <v>0.0</v>
      </c>
      <c r="E25" s="64">
        <v>0.0</v>
      </c>
      <c r="F25" s="64">
        <v>0.0</v>
      </c>
      <c r="G25" s="64"/>
      <c r="H25" s="69">
        <f t="shared" si="1"/>
        <v>0</v>
      </c>
      <c r="I25" s="65">
        <f t="shared" si="2"/>
        <v>37.94326144</v>
      </c>
      <c r="J25" s="65">
        <f t="shared" si="3"/>
        <v>4.215917938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16"/>
      <c r="B26" s="49" t="s">
        <v>288</v>
      </c>
      <c r="C26" s="64">
        <v>0.0</v>
      </c>
      <c r="D26" s="64">
        <v>-1.0</v>
      </c>
      <c r="E26" s="64">
        <v>0.0</v>
      </c>
      <c r="F26" s="64">
        <v>0.0</v>
      </c>
      <c r="G26" s="64"/>
      <c r="H26" s="69">
        <f t="shared" si="1"/>
        <v>0</v>
      </c>
      <c r="I26" s="65">
        <f t="shared" si="2"/>
        <v>34.05333072</v>
      </c>
      <c r="J26" s="65">
        <f t="shared" si="3"/>
        <v>5.67555512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16"/>
      <c r="B27" s="49" t="s">
        <v>289</v>
      </c>
      <c r="C27" s="64">
        <v>0.0</v>
      </c>
      <c r="D27" s="64">
        <v>1.0</v>
      </c>
      <c r="E27" s="64">
        <v>0.0</v>
      </c>
      <c r="F27" s="64">
        <v>0.0</v>
      </c>
      <c r="G27" s="64"/>
      <c r="H27" s="69">
        <f t="shared" si="1"/>
        <v>0</v>
      </c>
      <c r="I27" s="65">
        <f t="shared" si="2"/>
        <v>41.23359216</v>
      </c>
      <c r="J27" s="65">
        <f t="shared" si="3"/>
        <v>6.87226536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16"/>
      <c r="B28" s="49" t="s">
        <v>290</v>
      </c>
      <c r="C28" s="64">
        <v>0.0</v>
      </c>
      <c r="D28" s="64">
        <v>0.0</v>
      </c>
      <c r="E28" s="64">
        <v>-1.0</v>
      </c>
      <c r="F28" s="64">
        <v>0.0</v>
      </c>
      <c r="G28" s="64"/>
      <c r="H28" s="69">
        <f t="shared" si="1"/>
        <v>0</v>
      </c>
      <c r="I28" s="65">
        <f t="shared" si="2"/>
        <v>37.64346144</v>
      </c>
      <c r="J28" s="65">
        <f t="shared" si="3"/>
        <v>6.27391024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16"/>
      <c r="B29" s="49" t="s">
        <v>291</v>
      </c>
      <c r="C29" s="64">
        <v>0.0</v>
      </c>
      <c r="D29" s="64">
        <v>0.0</v>
      </c>
      <c r="E29" s="64">
        <v>1.0</v>
      </c>
      <c r="F29" s="64">
        <v>0.0</v>
      </c>
      <c r="G29" s="64"/>
      <c r="H29" s="69">
        <f t="shared" si="1"/>
        <v>0</v>
      </c>
      <c r="I29" s="65">
        <f t="shared" si="2"/>
        <v>37.64346144</v>
      </c>
      <c r="J29" s="65">
        <f t="shared" si="3"/>
        <v>6.27391024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16"/>
      <c r="B30" s="49" t="s">
        <v>292</v>
      </c>
      <c r="C30" s="64">
        <v>0.0</v>
      </c>
      <c r="D30" s="64">
        <v>0.0</v>
      </c>
      <c r="E30" s="64">
        <v>0.0</v>
      </c>
      <c r="F30" s="64">
        <v>-1.0</v>
      </c>
      <c r="G30" s="64"/>
      <c r="H30" s="69">
        <f t="shared" si="1"/>
        <v>0</v>
      </c>
      <c r="I30" s="65">
        <f t="shared" si="2"/>
        <v>23.01146144</v>
      </c>
      <c r="J30" s="65">
        <f t="shared" si="3"/>
        <v>3.835243573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16"/>
      <c r="B31" s="49" t="s">
        <v>293</v>
      </c>
      <c r="C31" s="64">
        <v>0.0</v>
      </c>
      <c r="D31" s="64">
        <v>0.0</v>
      </c>
      <c r="E31" s="64">
        <v>0.0</v>
      </c>
      <c r="F31" s="64">
        <v>1.0</v>
      </c>
      <c r="G31" s="64"/>
      <c r="H31" s="69">
        <f t="shared" si="1"/>
        <v>0</v>
      </c>
      <c r="I31" s="65">
        <f t="shared" si="2"/>
        <v>52.27546144</v>
      </c>
      <c r="J31" s="65">
        <f t="shared" si="3"/>
        <v>8.712576907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16"/>
      <c r="B32" s="6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4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4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4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4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4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4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4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4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4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4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4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4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4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4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4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4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4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4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4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4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4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4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4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4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4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4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4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4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4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4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4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4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4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4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4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4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4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4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4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4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4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4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4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4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4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4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4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4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4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4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4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4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4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4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4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4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4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4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4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4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4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4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4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4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4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4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4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4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4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4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4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4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4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4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4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4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4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4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4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4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4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4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4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4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4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4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4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4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4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4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4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4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4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4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4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4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4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4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4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4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4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4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4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4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4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4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4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4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4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4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4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4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4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4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4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4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4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4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4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4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4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4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4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4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4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4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4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4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4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4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4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4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4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4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4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4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4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4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4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4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4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4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4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4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4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4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4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4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4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4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4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4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4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4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4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4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4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4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4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4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4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4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4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4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4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4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4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4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4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4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4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4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4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4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4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4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4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4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4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4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4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4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4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4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4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4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4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4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4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4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4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4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4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4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4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4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4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4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4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4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4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4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4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4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4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4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4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4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4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4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4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4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4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4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4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4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4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4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4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4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4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4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4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4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4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4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4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4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4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4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4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4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4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4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4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4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4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4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4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4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4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4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4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4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4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4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4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4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4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4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4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4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4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4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4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4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4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4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4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4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4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4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4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4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4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4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4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4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4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4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4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4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4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4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4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4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4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4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4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4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4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4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4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4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4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4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4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4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4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4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4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4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4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4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4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4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4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4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4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4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4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4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4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4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4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4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4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4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4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4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4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4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4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4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4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4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4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4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4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4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4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4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4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4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4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4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4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4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4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4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4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4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4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4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4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4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4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4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4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4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4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4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4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4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4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4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4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4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4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4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4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4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4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4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4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4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4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4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4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4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4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4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4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4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4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4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4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4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4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4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4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4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4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4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4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4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4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4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4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4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4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4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4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4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4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4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4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4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4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4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4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4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4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4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4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4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4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4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4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4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4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4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4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4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4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4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4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4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4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4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4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4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4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4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4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4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4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4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4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4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4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4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4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4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4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4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4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4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4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4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4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4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4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4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4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4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4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4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4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4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4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4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4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4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4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4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4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4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4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4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4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4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4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4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4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4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4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4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4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4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4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4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4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4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4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4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4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4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4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4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4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4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4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4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4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4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4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4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4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4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4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4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4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4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4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4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4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4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4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4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4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4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4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4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4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4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4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4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4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4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4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4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4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4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4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4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4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4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4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4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4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4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4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4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4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4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4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4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4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4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4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4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4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4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4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4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4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4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4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4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4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4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4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4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4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4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4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4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4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4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4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4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4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4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4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4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4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4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4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4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4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4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4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4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4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4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4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4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4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4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4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4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4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4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4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4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4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4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4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4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4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4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4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4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4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4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4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4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4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4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4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4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4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4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4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4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4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4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4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4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4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4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4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4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4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4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4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4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4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4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4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4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4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4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4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4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4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4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4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4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4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4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4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4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4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4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4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4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4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4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4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4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4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4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4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4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4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4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4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4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4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4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4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4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4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4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4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4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4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4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4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4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4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4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4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4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4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4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4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4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4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4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4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4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4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4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4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4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4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4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4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4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4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4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4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4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4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4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4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4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4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4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4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4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4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4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4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4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4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4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4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4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4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4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4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4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4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4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4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4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4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4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4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4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4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4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4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4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4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4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4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4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4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4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4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4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4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4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4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4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4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4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4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4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4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4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4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4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4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4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4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4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4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4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4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4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4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4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4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4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4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4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4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4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4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4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4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4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4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4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4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4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4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4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4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4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4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4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4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4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4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4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4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4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4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4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4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4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4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4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4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4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4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4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4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4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4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4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4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4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4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4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4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4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4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4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4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4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4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4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4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4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2">
    <mergeCell ref="B2:F2"/>
    <mergeCell ref="K3:N3"/>
  </mergeCells>
  <hyperlinks>
    <hyperlink r:id="rId1" ref="N5"/>
    <hyperlink r:id="rId2" ref="N6"/>
    <hyperlink r:id="rId3" ref="N7"/>
  </hyperlinks>
  <printOptions/>
  <pageMargins bottom="0.787401575" footer="0.0" header="0.0" left="0.511811024" right="0.511811024" top="0.7874015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2022-06-29T15:48:44Z</dcterms:created>
  <dc:creator>Felipe Anchieta</dc:creator>
</cp:coreProperties>
</file>