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ЭтаКнига" defaultThemeVersion="202300"/>
  <mc:AlternateContent xmlns:mc="http://schemas.openxmlformats.org/markup-compatibility/2006">
    <mc:Choice Requires="x15">
      <x15ac:absPath xmlns:x15ac="http://schemas.microsoft.com/office/spreadsheetml/2010/11/ac" url="C:\Users\andre\Downloads\"/>
    </mc:Choice>
  </mc:AlternateContent>
  <xr:revisionPtr revIDLastSave="0" documentId="13_ncr:1_{408FD037-F2FC-45BD-8E4B-BFECE5259D41}" xr6:coauthVersionLast="47" xr6:coauthVersionMax="47" xr10:uidLastSave="{00000000-0000-0000-0000-000000000000}"/>
  <bookViews>
    <workbookView xWindow="-110" yWindow="-110" windowWidth="19420" windowHeight="11620" firstSheet="2" activeTab="2" xr2:uid="{00000000-000D-0000-FFFF-FFFF00000000}"/>
  </bookViews>
  <sheets>
    <sheet name="Описание базы" sheetId="8" r:id="rId1"/>
    <sheet name="Интервью" sheetId="5" r:id="rId2"/>
    <sheet name="Опрос" sheetId="3" r:id="rId3"/>
    <sheet name="Кодировочный лист" sheetId="18" r:id="rId4"/>
    <sheet name="Пилотаж_гайд" sheetId="14" r:id="rId5"/>
    <sheet name="Пилотаж_неопределенность" sheetId="1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8" l="1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2" i="18"/>
  <c r="AM2" i="3"/>
  <c r="AN2" i="3"/>
  <c r="AN3" i="3"/>
  <c r="AN4" i="3"/>
  <c r="AN5" i="3"/>
  <c r="AN6" i="3"/>
  <c r="AN7" i="3"/>
  <c r="AN8" i="3"/>
  <c r="AN9" i="3"/>
  <c r="AM3" i="3"/>
  <c r="AM4" i="3"/>
  <c r="AM5" i="3"/>
  <c r="AM6" i="3"/>
  <c r="AM7" i="3"/>
  <c r="AM8" i="3"/>
  <c r="AM9" i="3"/>
  <c r="AN10" i="3" l="1"/>
  <c r="AM10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11" i="3"/>
  <c r="J5" i="17"/>
  <c r="J4" i="17"/>
  <c r="J3" i="17"/>
  <c r="J2" i="17"/>
  <c r="I4" i="17"/>
  <c r="I5" i="17"/>
  <c r="I3" i="17"/>
  <c r="I2" i="17"/>
  <c r="N4" i="14"/>
  <c r="N2" i="14"/>
  <c r="N3" i="14"/>
  <c r="M4" i="14"/>
  <c r="M2" i="14"/>
  <c r="M3" i="14"/>
  <c r="B34" i="8"/>
  <c r="B36" i="8"/>
  <c r="L10" i="5"/>
  <c r="K10" i="5"/>
  <c r="L9" i="5"/>
  <c r="K9" i="5"/>
  <c r="L8" i="5"/>
  <c r="K8" i="5"/>
  <c r="L7" i="5"/>
  <c r="K7" i="5"/>
  <c r="L6" i="5"/>
  <c r="K6" i="5"/>
  <c r="L5" i="5"/>
  <c r="K5" i="5"/>
  <c r="L4" i="5"/>
  <c r="K4" i="5"/>
  <c r="L3" i="5"/>
  <c r="K3" i="5"/>
  <c r="L2" i="5"/>
  <c r="K2" i="5"/>
  <c r="L11" i="5"/>
  <c r="K1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Кирилл</author>
  </authors>
  <commentList>
    <comment ref="C1" authorId="0" shapeId="0" xr:uid="{CF7D66C4-7713-4BAC-BF0C-92192086D36D}">
      <text>
        <r>
          <rPr>
            <b/>
            <sz val="9"/>
            <color indexed="81"/>
            <rFont val="Tahoma"/>
            <family val="2"/>
            <charset val="204"/>
          </rPr>
          <t>Кирилл:</t>
        </r>
        <r>
          <rPr>
            <sz val="9"/>
            <color indexed="81"/>
            <rFont val="Tahoma"/>
            <family val="2"/>
            <charset val="204"/>
          </rPr>
          <t xml:space="preserve">
1. ВИдение проекта, над которым я работаю в рамках проектной команды, часто меняется</t>
        </r>
      </text>
    </comment>
    <comment ref="D1" authorId="0" shapeId="0" xr:uid="{CBE70C70-F511-4530-A9DB-8227ECFF3D0F}">
      <text>
        <r>
          <rPr>
            <b/>
            <sz val="9"/>
            <color indexed="81"/>
            <rFont val="Tahoma"/>
            <family val="2"/>
            <charset val="204"/>
          </rPr>
          <t>Кирилл:</t>
        </r>
        <r>
          <rPr>
            <sz val="9"/>
            <color indexed="81"/>
            <rFont val="Tahoma"/>
            <family val="2"/>
            <charset val="204"/>
          </rPr>
          <t xml:space="preserve">
2. Я уверен, что проект, над которым я работаю, сможет конкурировать с продуктами других компаний
</t>
        </r>
      </text>
    </comment>
    <comment ref="E1" authorId="0" shapeId="0" xr:uid="{57A4F153-DB6A-41F1-AFBE-9E6E161E606C}">
      <text>
        <r>
          <rPr>
            <b/>
            <sz val="9"/>
            <color indexed="81"/>
            <rFont val="Tahoma"/>
            <family val="2"/>
            <charset val="204"/>
          </rPr>
          <t>Кирилл:</t>
        </r>
        <r>
          <rPr>
            <sz val="9"/>
            <color indexed="81"/>
            <rFont val="Tahoma"/>
            <family val="2"/>
            <charset val="204"/>
          </rPr>
          <t xml:space="preserve">
3. При работе в студии мне часто приходится осваивать новые инструменты работы/технические навыки (hard skills)
</t>
        </r>
      </text>
    </comment>
    <comment ref="F1" authorId="0" shapeId="0" xr:uid="{34FCAC45-5C47-4837-95A4-20D79CEA73FD}">
      <text>
        <r>
          <rPr>
            <b/>
            <sz val="9"/>
            <color indexed="81"/>
            <rFont val="Tahoma"/>
            <family val="2"/>
            <charset val="204"/>
          </rPr>
          <t>Кирилл:</t>
        </r>
        <r>
          <rPr>
            <sz val="9"/>
            <color indexed="81"/>
            <rFont val="Tahoma"/>
            <family val="2"/>
            <charset val="204"/>
          </rPr>
          <t xml:space="preserve">
4. Я уверен, что в ближайшее время меня не переведут на другой проект
</t>
        </r>
      </text>
    </comment>
    <comment ref="G1" authorId="0" shapeId="0" xr:uid="{D97AB055-CC2D-4F42-9662-0AD1F546DD03}">
      <text>
        <r>
          <rPr>
            <b/>
            <sz val="9"/>
            <color indexed="81"/>
            <rFont val="Tahoma"/>
            <family val="2"/>
            <charset val="204"/>
          </rPr>
          <t>Кирилл:</t>
        </r>
        <r>
          <rPr>
            <sz val="9"/>
            <color indexed="81"/>
            <rFont val="Tahoma"/>
            <family val="2"/>
            <charset val="204"/>
          </rPr>
          <t xml:space="preserve">
5. Я понимаю, как мои задачи помогают достижению цели проекта
</t>
        </r>
      </text>
    </comment>
    <comment ref="H1" authorId="0" shapeId="0" xr:uid="{F54ED942-CBA6-4117-8983-A0782E73CD62}">
      <text>
        <r>
          <rPr>
            <b/>
            <sz val="9"/>
            <color indexed="81"/>
            <rFont val="Tahoma"/>
            <family val="2"/>
            <charset val="204"/>
          </rPr>
          <t>Кирилл:</t>
        </r>
        <r>
          <rPr>
            <sz val="9"/>
            <color indexed="81"/>
            <rFont val="Tahoma"/>
            <family val="2"/>
            <charset val="204"/>
          </rPr>
          <t xml:space="preserve">
6. Я уверен, что останусь в студии в ближайший год
</t>
        </r>
      </text>
    </comment>
    <comment ref="I1" authorId="0" shapeId="0" xr:uid="{495511B0-FBAA-444D-8BB0-856460BC676B}">
      <text>
        <r>
          <rPr>
            <b/>
            <sz val="9"/>
            <color indexed="81"/>
            <rFont val="Tahoma"/>
            <family val="2"/>
            <charset val="204"/>
          </rPr>
          <t>Кирилл:</t>
        </r>
        <r>
          <rPr>
            <sz val="9"/>
            <color indexed="81"/>
            <rFont val="Tahoma"/>
            <family val="2"/>
            <charset val="204"/>
          </rPr>
          <t xml:space="preserve">
7. При работе в студии мне приходится скорее придумывать собственные подходы к решению задач, чем использовать готовые шаблоны/пайплайны/гайды
</t>
        </r>
      </text>
    </comment>
    <comment ref="J1" authorId="0" shapeId="0" xr:uid="{DB746554-1790-4155-A42D-C6F1CFFD546A}">
      <text>
        <r>
          <rPr>
            <b/>
            <sz val="9"/>
            <color indexed="81"/>
            <rFont val="Tahoma"/>
            <family val="2"/>
            <charset val="204"/>
          </rPr>
          <t>Кирилл:</t>
        </r>
        <r>
          <rPr>
            <sz val="9"/>
            <color indexed="81"/>
            <rFont val="Tahoma"/>
            <family val="2"/>
            <charset val="204"/>
          </rPr>
          <t xml:space="preserve">
8. Я уверен, что проект, над которым я работаю, будет доведен до релиза
</t>
        </r>
      </text>
    </comment>
    <comment ref="K1" authorId="0" shapeId="0" xr:uid="{5AE5318C-9B89-4A32-913E-4348E449DEFE}">
      <text>
        <r>
          <rPr>
            <b/>
            <sz val="9"/>
            <color indexed="81"/>
            <rFont val="Tahoma"/>
            <family val="2"/>
            <charset val="204"/>
          </rPr>
          <t>Кирилл:</t>
        </r>
        <r>
          <rPr>
            <sz val="9"/>
            <color indexed="81"/>
            <rFont val="Tahoma"/>
            <family val="2"/>
            <charset val="204"/>
          </rPr>
          <t xml:space="preserve">
9. Я понимаю, какова конечная цель проекта, над которым я работаю
</t>
        </r>
      </text>
    </comment>
    <comment ref="L1" authorId="0" shapeId="0" xr:uid="{E4183D01-4356-4144-B7B9-3B3E283B988F}">
      <text>
        <r>
          <rPr>
            <b/>
            <sz val="9"/>
            <color indexed="81"/>
            <rFont val="Tahoma"/>
            <family val="2"/>
            <charset val="204"/>
          </rPr>
          <t>Кирилл:</t>
        </r>
        <r>
          <rPr>
            <sz val="9"/>
            <color indexed="81"/>
            <rFont val="Tahoma"/>
            <family val="2"/>
            <charset val="204"/>
          </rPr>
          <t xml:space="preserve">
10. Я уверен, что проект, над которым я работаю, будет успешно завершен
</t>
        </r>
      </text>
    </comment>
    <comment ref="M1" authorId="0" shapeId="0" xr:uid="{E33E7F1B-7B7F-4608-BB4A-D8A83D73C05B}">
      <text>
        <r>
          <rPr>
            <b/>
            <sz val="9"/>
            <color indexed="81"/>
            <rFont val="Tahoma"/>
            <family val="2"/>
            <charset val="204"/>
          </rPr>
          <t>Кирилл:</t>
        </r>
        <r>
          <rPr>
            <sz val="9"/>
            <color indexed="81"/>
            <rFont val="Tahoma"/>
            <family val="2"/>
            <charset val="204"/>
          </rPr>
          <t xml:space="preserve">
11. Я бы хотел, чтобы студия стала моим основным местом работы
</t>
        </r>
      </text>
    </comment>
    <comment ref="N1" authorId="0" shapeId="0" xr:uid="{E567527F-6738-4C37-A30B-CCF99B0892BE}">
      <text>
        <r>
          <rPr>
            <b/>
            <sz val="9"/>
            <color indexed="81"/>
            <rFont val="Tahoma"/>
            <family val="2"/>
            <charset val="204"/>
          </rPr>
          <t>Кирилл:</t>
        </r>
        <r>
          <rPr>
            <sz val="9"/>
            <color indexed="81"/>
            <rFont val="Tahoma"/>
            <family val="2"/>
            <charset val="204"/>
          </rPr>
          <t xml:space="preserve">
1. С кем из студии ты обсуждаешь идеи новых проектов для студии? </t>
        </r>
      </text>
    </comment>
    <comment ref="O1" authorId="0" shapeId="0" xr:uid="{61704FDC-E65C-4756-B0FA-77DACD3D69BE}">
      <text>
        <r>
          <rPr>
            <b/>
            <sz val="9"/>
            <color indexed="81"/>
            <rFont val="Tahoma"/>
            <family val="2"/>
            <charset val="204"/>
          </rPr>
          <t>Кирилл:</t>
        </r>
        <r>
          <rPr>
            <sz val="9"/>
            <color indexed="81"/>
            <rFont val="Tahoma"/>
            <family val="2"/>
            <charset val="204"/>
          </rPr>
          <t xml:space="preserve">
2. С кем из студии ты обсуждаешь идеи по улучшению текущих проектов?</t>
        </r>
      </text>
    </comment>
    <comment ref="P1" authorId="0" shapeId="0" xr:uid="{96E5E923-50CE-400D-AE3A-4F9703928A52}">
      <text>
        <r>
          <rPr>
            <b/>
            <sz val="9"/>
            <color indexed="81"/>
            <rFont val="Tahoma"/>
            <family val="2"/>
            <charset val="204"/>
          </rPr>
          <t>Кирилл:</t>
        </r>
        <r>
          <rPr>
            <sz val="9"/>
            <color indexed="81"/>
            <rFont val="Tahoma"/>
            <family val="2"/>
            <charset val="204"/>
          </rPr>
          <t xml:space="preserve">
3. С кем из студии ты обсуждаешь рабочие задачи друг друга?</t>
        </r>
      </text>
    </comment>
    <comment ref="Q1" authorId="0" shapeId="0" xr:uid="{53B0F7A3-3651-4F1C-B54A-16B96DF555BB}">
      <text>
        <r>
          <rPr>
            <b/>
            <sz val="9"/>
            <color indexed="81"/>
            <rFont val="Tahoma"/>
            <family val="2"/>
            <charset val="204"/>
          </rPr>
          <t>Кирилл:</t>
        </r>
        <r>
          <rPr>
            <sz val="9"/>
            <color indexed="81"/>
            <rFont val="Tahoma"/>
            <family val="2"/>
            <charset val="204"/>
          </rPr>
          <t xml:space="preserve">
4. С кем из студии ты бы хотел чаще обсуждать рабочие задачи друг друга?</t>
        </r>
      </text>
    </comment>
    <comment ref="R1" authorId="0" shapeId="0" xr:uid="{A1512358-E498-4765-8DE8-95028812B7D6}">
      <text>
        <r>
          <rPr>
            <b/>
            <sz val="9"/>
            <color indexed="81"/>
            <rFont val="Tahoma"/>
            <family val="2"/>
            <charset val="204"/>
          </rPr>
          <t>Кирилл:</t>
        </r>
        <r>
          <rPr>
            <sz val="9"/>
            <color indexed="81"/>
            <rFont val="Tahoma"/>
            <family val="2"/>
            <charset val="204"/>
          </rPr>
          <t xml:space="preserve">
5. Назови участников студии, к которым ты обращаешься за советом по работе над текущим проектом?</t>
        </r>
      </text>
    </comment>
    <comment ref="S1" authorId="0" shapeId="0" xr:uid="{30025CBA-0AF3-4BDE-9FE4-28F0C5A2B313}">
      <text>
        <r>
          <rPr>
            <b/>
            <sz val="9"/>
            <color indexed="81"/>
            <rFont val="Tahoma"/>
            <family val="2"/>
            <charset val="204"/>
          </rPr>
          <t>Кирилл:</t>
        </r>
        <r>
          <rPr>
            <sz val="9"/>
            <color indexed="81"/>
            <rFont val="Tahoma"/>
            <family val="2"/>
            <charset val="204"/>
          </rPr>
          <t xml:space="preserve">
6. Кто из студии генерирует больше всего полезных идей по текущему проекту?</t>
        </r>
      </text>
    </comment>
    <comment ref="T1" authorId="0" shapeId="0" xr:uid="{07F0E246-E0ED-44A9-B4F4-997F6817C650}">
      <text>
        <r>
          <rPr>
            <b/>
            <sz val="9"/>
            <color indexed="81"/>
            <rFont val="Tahoma"/>
            <family val="2"/>
            <charset val="204"/>
          </rPr>
          <t>Кирилл:</t>
        </r>
        <r>
          <rPr>
            <sz val="9"/>
            <color indexed="81"/>
            <rFont val="Tahoma"/>
            <family val="2"/>
            <charset val="204"/>
          </rPr>
          <t xml:space="preserve">
7. С кем из студии ты обсуждаешь свои рабочие задачи?</t>
        </r>
      </text>
    </comment>
    <comment ref="U1" authorId="0" shapeId="0" xr:uid="{E70C99F4-E1C2-40BE-B128-EF807BD7949F}">
      <text>
        <r>
          <rPr>
            <b/>
            <sz val="9"/>
            <color indexed="81"/>
            <rFont val="Tahoma"/>
            <family val="2"/>
            <charset val="204"/>
          </rPr>
          <t>Кирилл:</t>
        </r>
        <r>
          <rPr>
            <sz val="9"/>
            <color indexed="81"/>
            <rFont val="Tahoma"/>
            <family val="2"/>
            <charset val="204"/>
          </rPr>
          <t xml:space="preserve">
8. С кем из студии ты бы хотел чаще обсуждать свои рабочие задачи?</t>
        </r>
      </text>
    </comment>
    <comment ref="V1" authorId="0" shapeId="0" xr:uid="{08BF0A47-9206-4112-80F7-516C8BEC4AF2}">
      <text>
        <r>
          <rPr>
            <b/>
            <sz val="9"/>
            <color indexed="81"/>
            <rFont val="Tahoma"/>
            <family val="2"/>
            <charset val="204"/>
          </rPr>
          <t>Кирилл:</t>
        </r>
        <r>
          <rPr>
            <sz val="9"/>
            <color indexed="81"/>
            <rFont val="Tahoma"/>
            <family val="2"/>
            <charset val="204"/>
          </rPr>
          <t xml:space="preserve">
1. Я часто потребляю контент, связанный с игровой индустрией (игровые обзоры/журналы/книги/игровые ивенты)</t>
        </r>
      </text>
    </comment>
    <comment ref="W1" authorId="0" shapeId="0" xr:uid="{C41C8FFE-9A05-4602-862C-45BE01673FD6}">
      <text>
        <r>
          <rPr>
            <b/>
            <sz val="9"/>
            <color indexed="81"/>
            <rFont val="Tahoma"/>
            <family val="2"/>
            <charset val="204"/>
          </rPr>
          <t>Кирилл:</t>
        </r>
        <r>
          <rPr>
            <sz val="9"/>
            <color indexed="81"/>
            <rFont val="Tahoma"/>
            <family val="2"/>
            <charset val="204"/>
          </rPr>
          <t xml:space="preserve">
2. Я узнаю об интересующих меня видеоиграх уже после их выхода</t>
        </r>
      </text>
    </comment>
    <comment ref="X1" authorId="0" shapeId="0" xr:uid="{DDBF9B11-7AF6-4B73-919B-88D0B34569AD}">
      <text>
        <r>
          <rPr>
            <b/>
            <sz val="9"/>
            <color indexed="81"/>
            <rFont val="Tahoma"/>
            <family val="2"/>
            <charset val="204"/>
          </rPr>
          <t>Кирилл:</t>
        </r>
        <r>
          <rPr>
            <sz val="9"/>
            <color indexed="81"/>
            <rFont val="Tahoma"/>
            <family val="2"/>
            <charset val="204"/>
          </rPr>
          <t xml:space="preserve">
3. Если в разговоре речь зайдет о видеоиграх, я уверен, что смогу поддержать беседу</t>
        </r>
      </text>
    </comment>
    <comment ref="Y1" authorId="0" shapeId="0" xr:uid="{E7A9CDF2-D658-4C98-B972-E08EC2C8A833}">
      <text>
        <r>
          <rPr>
            <b/>
            <sz val="9"/>
            <color indexed="81"/>
            <rFont val="Tahoma"/>
            <family val="2"/>
            <charset val="204"/>
          </rPr>
          <t>Кирилл:</t>
        </r>
        <r>
          <rPr>
            <sz val="9"/>
            <color indexed="81"/>
            <rFont val="Tahoma"/>
            <family val="2"/>
            <charset val="204"/>
          </rPr>
          <t xml:space="preserve">
4. Во время игры/потребления видеоигрового контента я стараюсь анализировать отдельные аспекты видеоигры (особенности геймплея, дизайна, сюжета, технические аспекты и т.д.) </t>
        </r>
      </text>
    </comment>
    <comment ref="Z1" authorId="0" shapeId="0" xr:uid="{414E3622-D31D-437E-806E-CA099A5ABFF0}">
      <text>
        <r>
          <rPr>
            <b/>
            <sz val="9"/>
            <color indexed="81"/>
            <rFont val="Tahoma"/>
            <family val="2"/>
            <charset val="204"/>
          </rPr>
          <t>Кирилл:</t>
        </r>
        <r>
          <rPr>
            <sz val="9"/>
            <color indexed="81"/>
            <rFont val="Tahoma"/>
            <family val="2"/>
            <charset val="204"/>
          </rPr>
          <t xml:space="preserve">
5. Я целенаправленно ищу информацию об истории разработки культовых видеоигр (истории игровых компаний, отдельных разработчиков, процессов разработки игры и т.д.) </t>
        </r>
      </text>
    </comment>
    <comment ref="AA1" authorId="0" shapeId="0" xr:uid="{67A57A84-1CE7-4218-B050-2F4298FE8D13}">
      <text>
        <r>
          <rPr>
            <b/>
            <sz val="9"/>
            <color indexed="81"/>
            <rFont val="Tahoma"/>
            <family val="2"/>
            <charset val="204"/>
          </rPr>
          <t>Кирилл:</t>
        </r>
        <r>
          <rPr>
            <sz val="9"/>
            <color indexed="81"/>
            <rFont val="Tahoma"/>
            <family val="2"/>
            <charset val="204"/>
          </rPr>
          <t xml:space="preserve">
6. Обычно я слежу за выпуском инди-проектов в сфере видеоигр </t>
        </r>
      </text>
    </comment>
    <comment ref="AB1" authorId="0" shapeId="0" xr:uid="{4688FE6D-7594-40ED-88C1-73982F4AEC54}">
      <text>
        <r>
          <rPr>
            <b/>
            <sz val="9"/>
            <color indexed="81"/>
            <rFont val="Tahoma"/>
            <family val="2"/>
            <charset val="204"/>
          </rPr>
          <t>Кирилл:</t>
        </r>
        <r>
          <rPr>
            <sz val="9"/>
            <color indexed="81"/>
            <rFont val="Tahoma"/>
            <family val="2"/>
            <charset val="204"/>
          </rPr>
          <t xml:space="preserve">
7. Я играю в видеоигры различных жанров</t>
        </r>
      </text>
    </comment>
    <comment ref="AC1" authorId="0" shapeId="0" xr:uid="{B4CEADC6-F7CB-4D01-A7D5-CC20E66915CD}">
      <text>
        <r>
          <rPr>
            <b/>
            <sz val="9"/>
            <color indexed="81"/>
            <rFont val="Tahoma"/>
            <family val="2"/>
            <charset val="204"/>
          </rPr>
          <t>Кирилл:</t>
        </r>
        <r>
          <rPr>
            <sz val="9"/>
            <color indexed="81"/>
            <rFont val="Tahoma"/>
            <family val="2"/>
            <charset val="204"/>
          </rPr>
          <t xml:space="preserve">
8. Я считаю, что игры - произведение искусства </t>
        </r>
      </text>
    </comment>
    <comment ref="AE1" authorId="0" shapeId="0" xr:uid="{BF7C95AF-1E3E-4A94-8598-ED8CAA5EC7A1}">
      <text>
        <r>
          <rPr>
            <b/>
            <sz val="9"/>
            <color indexed="81"/>
            <rFont val="Tahoma"/>
            <family val="2"/>
            <charset val="204"/>
          </rPr>
          <t>Кирилл:</t>
        </r>
        <r>
          <rPr>
            <sz val="9"/>
            <color indexed="81"/>
            <rFont val="Tahoma"/>
            <family val="2"/>
            <charset val="204"/>
          </rPr>
          <t xml:space="preserve">
Выбери свой максимальный уровень образования:
1. Среднее (неоконченное)
2. Среднее (оконченное) 
3. Среднее профессиональное (неоконченное) 
4. Среднее профессиональное (оконченное) 
5. Бакалавриат/Специалитет (неоконченное)
6. Бакалавриат/Специалитет (оконченное) 
7. Магистратура (неоконченное) 
8. Магистратура (оконченное) 
9. Аспирантура и выше</t>
        </r>
      </text>
    </comment>
    <comment ref="AF1" authorId="0" shapeId="0" xr:uid="{092C0C5A-DA1C-4551-9A60-71146B1628D8}">
      <text>
        <r>
          <rPr>
            <b/>
            <sz val="9"/>
            <color indexed="81"/>
            <rFont val="Tahoma"/>
            <family val="2"/>
            <charset val="204"/>
          </rPr>
          <t>Кирилл:</t>
        </r>
        <r>
          <rPr>
            <sz val="9"/>
            <color indexed="81"/>
            <rFont val="Tahoma"/>
            <family val="2"/>
            <charset val="204"/>
          </rPr>
          <t xml:space="preserve">
Должность в организации</t>
        </r>
      </text>
    </comment>
    <comment ref="AG1" authorId="0" shapeId="0" xr:uid="{6025DB1D-0130-4040-90A3-DD8D5B633185}">
      <text>
        <r>
          <rPr>
            <b/>
            <sz val="9"/>
            <color indexed="81"/>
            <rFont val="Tahoma"/>
            <family val="2"/>
            <charset val="204"/>
          </rPr>
          <t>Кирилл:</t>
        </r>
        <r>
          <rPr>
            <sz val="9"/>
            <color indexed="81"/>
            <rFont val="Tahoma"/>
            <family val="2"/>
            <charset val="204"/>
          </rPr>
          <t xml:space="preserve">
Укажи продолжительность работы в студии в годах и полных месяцах:
1. 1 - 5 месяцев 
2. 6 - 11 месяцев
3. 1 год - 1 год и 5 месяцев 
4. 1,5 года - 1 год и 11 месяцев 
5. 2 года - 2 года и 5 месяцев 
6. 2,5 года - 2 года и 11 месяцев 
7. 3 года и более</t>
        </r>
      </text>
    </comment>
    <comment ref="AH1" authorId="0" shapeId="0" xr:uid="{44990771-0846-45B0-B5AB-201A9784126D}">
      <text>
        <r>
          <rPr>
            <b/>
            <sz val="9"/>
            <color indexed="81"/>
            <rFont val="Tahoma"/>
            <family val="2"/>
            <charset val="204"/>
          </rPr>
          <t>Кирилл:</t>
        </r>
        <r>
          <rPr>
            <sz val="9"/>
            <color indexed="81"/>
            <rFont val="Tahoma"/>
            <family val="2"/>
            <charset val="204"/>
          </rPr>
          <t xml:space="preserve">
Укажи продолжительность работы над текущим проектом в годах и полных месяцах:
1. 1 - 5 месяцев 
2. 6 - 11 месяцев
3. 1 год - 1 год и 5 месяцев 
4. 1,5 года - 1 год и 11 месяцев 
5. 2 года - 2 года и 5 месяцев 
6. 2,5 года - 2 года и 11 месяцев 
7. 3 года и более</t>
        </r>
      </text>
    </comment>
    <comment ref="AI1" authorId="0" shapeId="0" xr:uid="{B9EFD625-67D0-432D-AE27-4743C0387C3E}">
      <text>
        <r>
          <rPr>
            <b/>
            <sz val="9"/>
            <color indexed="81"/>
            <rFont val="Tahoma"/>
            <family val="2"/>
            <charset val="204"/>
          </rPr>
          <t>Кирилл:</t>
        </r>
        <r>
          <rPr>
            <sz val="9"/>
            <color indexed="81"/>
            <rFont val="Tahoma"/>
            <family val="2"/>
            <charset val="204"/>
          </rPr>
          <t xml:space="preserve">
Имеешь ли ты опыт работы в других организациях по своей специальности в студии?</t>
        </r>
      </text>
    </comment>
    <comment ref="AJ1" authorId="0" shapeId="0" xr:uid="{A66C2F5D-3F67-493B-A927-43A273750CD2}">
      <text>
        <r>
          <rPr>
            <b/>
            <sz val="9"/>
            <color indexed="81"/>
            <rFont val="Tahoma"/>
            <family val="2"/>
            <charset val="204"/>
          </rPr>
          <t>Кирилл:</t>
        </r>
        <r>
          <rPr>
            <sz val="9"/>
            <color indexed="81"/>
            <rFont val="Tahoma"/>
            <family val="2"/>
            <charset val="204"/>
          </rPr>
          <t xml:space="preserve">
Работаешь ли ты сейчас в других организациях по своей специальности в студии?</t>
        </r>
      </text>
    </comment>
    <comment ref="AK1" authorId="0" shapeId="0" xr:uid="{E25CC2FA-7088-475C-AD6E-AFE8A6977A84}">
      <text>
        <r>
          <rPr>
            <b/>
            <sz val="9"/>
            <color indexed="81"/>
            <rFont val="Tahoma"/>
            <family val="2"/>
            <charset val="204"/>
          </rPr>
          <t>Кирилл:</t>
        </r>
        <r>
          <rPr>
            <sz val="9"/>
            <color indexed="81"/>
            <rFont val="Tahoma"/>
            <family val="2"/>
            <charset val="204"/>
          </rPr>
          <t xml:space="preserve">
Оцени свой уровень компетенций по своей специальности в студии:
1. Стажер 
2. Junior 
3. Junior+
4. Middle 
5. Middle+ 
6. Senior 
7. Senior+</t>
        </r>
      </text>
    </comment>
    <comment ref="AL1" authorId="0" shapeId="0" xr:uid="{7E14FD7F-97AB-4F72-9540-B377F21C0C1E}">
      <text>
        <r>
          <rPr>
            <b/>
            <sz val="9"/>
            <color indexed="81"/>
            <rFont val="Tahoma"/>
            <family val="2"/>
            <charset val="204"/>
          </rPr>
          <t>Кирилл:</t>
        </r>
        <r>
          <rPr>
            <sz val="9"/>
            <color indexed="81"/>
            <rFont val="Tahoma"/>
            <family val="2"/>
            <charset val="204"/>
          </rPr>
          <t xml:space="preserve">
Укажи число проектов, которое ты сменил за время работы в студии:
1. 1-2
2. 3-4 
3. 5-6 
4. 7-8 
5. 9+</t>
        </r>
      </text>
    </comment>
    <comment ref="AM1" authorId="0" shapeId="0" xr:uid="{1E6C78B0-141D-420E-A235-105AE1D7362D}">
      <text>
        <r>
          <rPr>
            <b/>
            <sz val="9"/>
            <color indexed="81"/>
            <rFont val="Tahoma"/>
            <family val="2"/>
            <charset val="204"/>
          </rPr>
          <t>Кирилл:</t>
        </r>
        <r>
          <rPr>
            <sz val="9"/>
            <color indexed="81"/>
            <rFont val="Tahoma"/>
            <family val="2"/>
            <charset val="204"/>
          </rPr>
          <t xml:space="preserve">
Факт, работает ли человек за проектные крЕдиты</t>
        </r>
      </text>
    </comment>
    <comment ref="AN1" authorId="0" shapeId="0" xr:uid="{B2647FF0-421F-4647-8765-A7243BE34F15}">
      <text>
        <r>
          <rPr>
            <b/>
            <sz val="9"/>
            <color indexed="81"/>
            <rFont val="Tahoma"/>
            <family val="2"/>
            <charset val="204"/>
          </rPr>
          <t>Кирилл:</t>
        </r>
        <r>
          <rPr>
            <sz val="9"/>
            <color indexed="81"/>
            <rFont val="Tahoma"/>
            <family val="2"/>
            <charset val="204"/>
          </rPr>
          <t xml:space="preserve">
Код проекта, в котором занят сотрудник</t>
        </r>
      </text>
    </comment>
    <comment ref="AO1" authorId="0" shapeId="0" xr:uid="{51512EAE-38D6-4914-A9DE-9240C38E8475}">
      <text>
        <r>
          <rPr>
            <b/>
            <sz val="9"/>
            <color indexed="81"/>
            <rFont val="Tahoma"/>
            <family val="2"/>
            <charset val="204"/>
          </rPr>
          <t>Кирилл:</t>
        </r>
        <r>
          <rPr>
            <sz val="9"/>
            <color indexed="81"/>
            <rFont val="Tahoma"/>
            <family val="2"/>
            <charset val="204"/>
          </rPr>
          <t xml:space="preserve">
Выбери факультет, на котором сейчас обучаешься или уже окончил:
1. Я не из НИУ ВШЭ
2-22: *все остальные факультеты вышки*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Кирилл</author>
  </authors>
  <commentList>
    <comment ref="J1" authorId="0" shapeId="0" xr:uid="{F748721F-05AA-4A3C-BA4B-D4B4A997527E}">
      <text>
        <r>
          <rPr>
            <b/>
            <sz val="9"/>
            <color indexed="81"/>
            <rFont val="Tahoma"/>
            <family val="2"/>
            <charset val="204"/>
          </rPr>
          <t>Кирилл:</t>
        </r>
        <r>
          <rPr>
            <sz val="9"/>
            <color indexed="81"/>
            <rFont val="Tahoma"/>
            <family val="2"/>
            <charset val="204"/>
          </rPr>
          <t xml:space="preserve">
Генератор идей при обсуждении</t>
        </r>
      </text>
    </comment>
    <comment ref="K1" authorId="0" shapeId="0" xr:uid="{53935F90-8258-44A0-996D-6BFE428EC72E}">
      <text>
        <r>
          <rPr>
            <b/>
            <sz val="9"/>
            <color indexed="81"/>
            <rFont val="Tahoma"/>
            <family val="2"/>
            <charset val="204"/>
          </rPr>
          <t>Кирилл:</t>
        </r>
        <r>
          <rPr>
            <sz val="9"/>
            <color indexed="81"/>
            <rFont val="Tahoma"/>
            <family val="2"/>
            <charset val="204"/>
          </rPr>
          <t xml:space="preserve">
Советчик, к кому обращаются за советом</t>
        </r>
      </text>
    </comment>
    <comment ref="L1" authorId="0" shapeId="0" xr:uid="{1B0FC4A6-F956-41D8-86C2-65A0BDA7E22A}">
      <text>
        <r>
          <rPr>
            <b/>
            <sz val="9"/>
            <color indexed="81"/>
            <rFont val="Tahoma"/>
            <family val="2"/>
            <charset val="204"/>
          </rPr>
          <t>Кирилл:</t>
        </r>
        <r>
          <rPr>
            <sz val="9"/>
            <color indexed="81"/>
            <rFont val="Tahoma"/>
            <family val="2"/>
            <charset val="204"/>
          </rPr>
          <t xml:space="preserve">
С кем хотели бы чаще обсуждать рабочие задачи друг друга</t>
        </r>
      </text>
    </comment>
    <comment ref="M1" authorId="0" shapeId="0" xr:uid="{14A24CD6-3772-448E-AF19-FD65E56AF692}">
      <text>
        <r>
          <rPr>
            <b/>
            <sz val="9"/>
            <color indexed="81"/>
            <rFont val="Tahoma"/>
            <family val="2"/>
            <charset val="204"/>
          </rPr>
          <t>Кирилл:</t>
        </r>
        <r>
          <rPr>
            <sz val="9"/>
            <color indexed="81"/>
            <rFont val="Tahoma"/>
            <family val="2"/>
            <charset val="204"/>
          </rPr>
          <t xml:space="preserve">
С кем хотели бы чаще обсуждать свои рабочие задачи</t>
        </r>
      </text>
    </comment>
    <comment ref="H49" authorId="0" shapeId="0" xr:uid="{CA7F60FF-8A26-4CE0-8D95-DE5B74A09DB9}">
      <text>
        <r>
          <rPr>
            <b/>
            <sz val="9"/>
            <color indexed="81"/>
            <rFont val="Tahoma"/>
            <charset val="1"/>
          </rPr>
          <t>Кирилл:</t>
        </r>
        <r>
          <rPr>
            <sz val="9"/>
            <color indexed="81"/>
            <rFont val="Tahoma"/>
            <charset val="1"/>
          </rPr>
          <t xml:space="preserve">
Outsider
</t>
        </r>
      </text>
    </comment>
    <comment ref="H52" authorId="0" shapeId="0" xr:uid="{32237162-CA87-464D-94EB-6421AD1DD052}">
      <text>
        <r>
          <rPr>
            <b/>
            <sz val="9"/>
            <color indexed="81"/>
            <rFont val="Tahoma"/>
            <charset val="1"/>
          </rPr>
          <t>Кирилл:</t>
        </r>
        <r>
          <rPr>
            <sz val="9"/>
            <color indexed="81"/>
            <rFont val="Tahoma"/>
            <charset val="1"/>
          </rPr>
          <t xml:space="preserve">
МКС</t>
        </r>
      </text>
    </comment>
    <comment ref="H112" authorId="0" shapeId="0" xr:uid="{45CD4FB2-D21C-437A-9718-9B87A15E5D18}">
      <text>
        <r>
          <rPr>
            <b/>
            <sz val="9"/>
            <color indexed="81"/>
            <rFont val="Tahoma"/>
            <charset val="1"/>
          </rPr>
          <t>Кирилл:</t>
        </r>
        <r>
          <rPr>
            <sz val="9"/>
            <color indexed="81"/>
            <rFont val="Tahoma"/>
            <charset val="1"/>
          </rPr>
          <t xml:space="preserve">
МКС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4CEBF2-70BD-4DA3-A5A5-5628D9AB79DC}" keepAlive="1" name="Запрос — Лист1" description="Соединение с запросом &quot;Лист1&quot; в книге." type="5" refreshedVersion="0" background="1">
    <dbPr connection="Provider=Microsoft.Mashup.OleDb.1;Data Source=$Workbook$;Location=Лист1;Extended Properties=&quot;&quot;" command="SELECT * FROM [Лист1]"/>
  </connection>
</connections>
</file>

<file path=xl/sharedStrings.xml><?xml version="1.0" encoding="utf-8"?>
<sst xmlns="http://schemas.openxmlformats.org/spreadsheetml/2006/main" count="2564" uniqueCount="720">
  <si>
    <t>1. 1 - 5 месяцев</t>
  </si>
  <si>
    <t>2. 6 - 11 месяцев</t>
  </si>
  <si>
    <t>6. 2,5 года - 2 года и 11 месяцев</t>
  </si>
  <si>
    <t>7. 3 года и более</t>
  </si>
  <si>
    <t>32:27:15</t>
  </si>
  <si>
    <t>7. Магистратура (неоконченное)</t>
  </si>
  <si>
    <t>1. Да</t>
  </si>
  <si>
    <t>2. Нет</t>
  </si>
  <si>
    <t>4. Middle</t>
  </si>
  <si>
    <t>9+</t>
  </si>
  <si>
    <t>Факультет компьютерных наук (ВШЭ)</t>
  </si>
  <si>
    <t>00:10:37</t>
  </si>
  <si>
    <t>5. Бакалавриат/Специалитет (неоконченное)</t>
  </si>
  <si>
    <t>2. Junior</t>
  </si>
  <si>
    <t>1-2</t>
  </si>
  <si>
    <t>Московский институт электроники и математики им. А.Н. Тихонова (ВШЭ)</t>
  </si>
  <si>
    <t>00:05:43</t>
  </si>
  <si>
    <t>1. Стажер</t>
  </si>
  <si>
    <t>3-4</t>
  </si>
  <si>
    <t>00:09:45</t>
  </si>
  <si>
    <t>00:10:06</t>
  </si>
  <si>
    <t>Факультет биологии и биотехнологии (ВШЭ)</t>
  </si>
  <si>
    <t>00:07:42</t>
  </si>
  <si>
    <t>00:15:37</t>
  </si>
  <si>
    <t>00:13:00</t>
  </si>
  <si>
    <t>5. 2 года - 2 года и 5 месяцев</t>
  </si>
  <si>
    <t>3. Junior+</t>
  </si>
  <si>
    <t>00:11:59</t>
  </si>
  <si>
    <t>00:05:30</t>
  </si>
  <si>
    <t>Я не из НИУ ВШЭ</t>
  </si>
  <si>
    <t>00:10:31</t>
  </si>
  <si>
    <t>00:07:57</t>
  </si>
  <si>
    <t>4. 1,5 года - 1 год и 11 месяцев</t>
  </si>
  <si>
    <t>00:07:50</t>
  </si>
  <si>
    <t>00:09:34</t>
  </si>
  <si>
    <t>5. Middle+</t>
  </si>
  <si>
    <t>00:09:38</t>
  </si>
  <si>
    <t>00:18:15</t>
  </si>
  <si>
    <t>3. 1 год - 1 год и 5 месяцев</t>
  </si>
  <si>
    <t>00:08:28</t>
  </si>
  <si>
    <t>00:08:07</t>
  </si>
  <si>
    <t>00:15:35</t>
  </si>
  <si>
    <t>00:26:17</t>
  </si>
  <si>
    <t>00:09:05</t>
  </si>
  <si>
    <t>Факультет креативных индустрий (ВШЭ)</t>
  </si>
  <si>
    <t>00:23:39</t>
  </si>
  <si>
    <t>00:20:01</t>
  </si>
  <si>
    <t>00:11:48</t>
  </si>
  <si>
    <t>00:14:05</t>
  </si>
  <si>
    <t>00:10:23</t>
  </si>
  <si>
    <t>6. Бакалавриат/Специалитет (оконченное)</t>
  </si>
  <si>
    <t>00:13:26</t>
  </si>
  <si>
    <t>00:06:45</t>
  </si>
  <si>
    <t>00:09:43</t>
  </si>
  <si>
    <t>00:07:19</t>
  </si>
  <si>
    <t>00:10:34</t>
  </si>
  <si>
    <t>00:08:29</t>
  </si>
  <si>
    <t>00:18:31</t>
  </si>
  <si>
    <t>00:38:08</t>
  </si>
  <si>
    <t>00:11:13</t>
  </si>
  <si>
    <t>00:28:42</t>
  </si>
  <si>
    <t>8. Магистратура (оконченное)</t>
  </si>
  <si>
    <t>6. Senior</t>
  </si>
  <si>
    <t>5-6</t>
  </si>
  <si>
    <t>00:07:53</t>
  </si>
  <si>
    <t>00:11:42</t>
  </si>
  <si>
    <t>Факультет социальных наук (ВШЭ)</t>
  </si>
  <si>
    <t>00:06:12</t>
  </si>
  <si>
    <t>00:09:22</t>
  </si>
  <si>
    <t>00:23:20</t>
  </si>
  <si>
    <t>2. Среднее (оконченное)</t>
  </si>
  <si>
    <t>00:27:11</t>
  </si>
  <si>
    <t>00:08:13</t>
  </si>
  <si>
    <t>00:06:40</t>
  </si>
  <si>
    <t>00:14:13</t>
  </si>
  <si>
    <t>Sociometry_1</t>
  </si>
  <si>
    <t>Sociometry_2</t>
  </si>
  <si>
    <t>Sociometry_3</t>
  </si>
  <si>
    <t>Sociometry_4</t>
  </si>
  <si>
    <t>Sociometry_5</t>
  </si>
  <si>
    <t>Sociometry_6</t>
  </si>
  <si>
    <t>Sociometry_7</t>
  </si>
  <si>
    <t>Sociometry_8</t>
  </si>
  <si>
    <t>Время заполнения</t>
  </si>
  <si>
    <t>Q1_1</t>
  </si>
  <si>
    <t>Q1_2</t>
  </si>
  <si>
    <t>Q1_3</t>
  </si>
  <si>
    <t>Q1_4</t>
  </si>
  <si>
    <t>Q1_5</t>
  </si>
  <si>
    <t>Q1_6</t>
  </si>
  <si>
    <t>Q1_7</t>
  </si>
  <si>
    <t>Q1_8</t>
  </si>
  <si>
    <t>Q1_9</t>
  </si>
  <si>
    <t>Q1_10</t>
  </si>
  <si>
    <t>Q1_11</t>
  </si>
  <si>
    <t>respondent_ID</t>
  </si>
  <si>
    <t>Q2_1</t>
  </si>
  <si>
    <t>Q2_2</t>
  </si>
  <si>
    <t>Q2_3</t>
  </si>
  <si>
    <t>Q2_4</t>
  </si>
  <si>
    <t>Q2_5</t>
  </si>
  <si>
    <t>Q2_6</t>
  </si>
  <si>
    <t>Q2_7</t>
  </si>
  <si>
    <t>Q2_8</t>
  </si>
  <si>
    <t>Age</t>
  </si>
  <si>
    <t>Edu_level</t>
  </si>
  <si>
    <t>Startup_time</t>
  </si>
  <si>
    <t>Project_time</t>
  </si>
  <si>
    <t>Work_exp</t>
  </si>
  <si>
    <t>Num_project</t>
  </si>
  <si>
    <t>Faculty</t>
  </si>
  <si>
    <t>codename_1</t>
  </si>
  <si>
    <t>codename_1: [1 - 5 месяцев,  Редко]</t>
  </si>
  <si>
    <t>codename_1: [2 года  - 2 года и 5 месяцев,  Время от времени]</t>
  </si>
  <si>
    <t>codename_5</t>
  </si>
  <si>
    <t>codename_8: [6 - 11 месяцев,  Редко]</t>
  </si>
  <si>
    <t>codename_8</t>
  </si>
  <si>
    <t>codename_11</t>
  </si>
  <si>
    <t>codename_12</t>
  </si>
  <si>
    <t>codename_103: [1 - 5 месяцев,  Редко], codename_67: [6 - 11 месяцев,  Редко], codename_55: [1,5 года  - 1 год и 11 месяцев,  Часто], codename_8: [2 года  - 2 года и 5 месяцев,  Время от времени], codename_56: [2 года  - 2 года и 5 месяцев,  Время от времени], codename_48: [2,5 года - 2 года и 11 месяцев,  Время от времени], codename_5: [3 года и более,  Время от времени], codename_65: [3 года и более,  Часто], codename_86: [3 года и более,  Часто]</t>
  </si>
  <si>
    <t>codename_6: [1 - 5 месяцев,  Редко], codename_47: [6 - 11 месяцев,  Редко], codename_55: [1,5 года  - 1 год и 11 месяцев,  Редко], codename_78: [1,5 года  - 1 год и 11 месяцев,  Редко], codename_8: [2 года  - 2 года и 5 месяцев,  Редко], codename_56: [2 года  - 2 года и 5 месяцев,  Редко], codename_48: [2,5 года - 2 года и 11 месяцев,  Время от времени], codename_86: [2,5 года - 2 года и 11 месяцев,  Часто], codename_65: [3 года и более,  Редко]</t>
  </si>
  <si>
    <t>codename_19: [1 - 5 месяцев,  Часто], codename_102: [1 - 5 месяцев,  Время от времени], codename_55: [1,5 года  - 1 год и 11 месяцев,  Часто], codename_65: [3 года и более,  Время от времени], codename_86: [3 года и более,  Часто]</t>
  </si>
  <si>
    <t>codename_19: [1 - 5 месяцев,  Часто]</t>
  </si>
  <si>
    <t>codename_86: [3 года и более,  Время от времени]</t>
  </si>
  <si>
    <t>codename_55: [1,5 года  - 1 год и 11 месяцев,  Часто]</t>
  </si>
  <si>
    <t>codename_19: [1 - 5 месяцев,  Время от времени], codename_55: [1,5 года  - 1 год и 11 месяцев,  Часто], codename_86: [3 года и более,  Часто]</t>
  </si>
  <si>
    <t>codename_73: [6 - 11 месяцев,  Редко]</t>
  </si>
  <si>
    <t>codename_73: [6 - 11 месяцев,  Время от времени]</t>
  </si>
  <si>
    <t>codename_105: [1 - 5 месяцев,  Время от времени], codename_73: [6 - 11 месяцев,  Время от времени], codename_71: [1,5 года  - 1 год и 11 месяцев,  Часто]</t>
  </si>
  <si>
    <t>codename_105: [1 - 5 месяцев,  Время от времени], codename_73: [6 - 11 месяцев,  Время от времени], codename_81: [1 год  - 1 год и 5 месяцев,  Редко]</t>
  </si>
  <si>
    <t>codename_105: [1 - 5 месяцев,  Время от времени], codename_73: [6 - 11 месяцев,  Время от времени]</t>
  </si>
  <si>
    <t>codename_85: [1 - 5 месяцев,  Редко]</t>
  </si>
  <si>
    <t>codename_85: [1 - 5 месяцев,  Время от времени]</t>
  </si>
  <si>
    <t>codename_85: [6 - 11 месяцев,  Время от времени]</t>
  </si>
  <si>
    <t>codename_56: [1 - 5 месяцев,  Редко], codename_85: [1,5 года  - 1 год и 11 месяцев,  Часто]</t>
  </si>
  <si>
    <t>codename_85: [1 - 5 месяцев,  Часто]</t>
  </si>
  <si>
    <t>codename_8: [2,5 года - 2 года и 11 месяцев,  Редко]</t>
  </si>
  <si>
    <t>codename_8: [2,5 года - 2 года и 11 месяцев,  Время от времени]</t>
  </si>
  <si>
    <t>codename_8: [6 - 11 месяцев,  Часто], codename_32: [6 - 11 месяцев,  Время от времени], codename_45: [6 - 11 месяцев,  Редко], codename_66: [6 - 11 месяцев,  Редко]</t>
  </si>
  <si>
    <t>codename_8: [6 - 11 месяцев,  Часто]</t>
  </si>
  <si>
    <t>codename_8: [6 - 11 месяцев,  Часто], codename_32: [6 - 11 месяцев,  Редко], codename_45: [6 - 11 месяцев,  Редко]</t>
  </si>
  <si>
    <t>codename_32: [6 - 11 месяцев,  Редко]</t>
  </si>
  <si>
    <t>codename_8: [6 - 11 месяцев,  Время от времени]</t>
  </si>
  <si>
    <t>codename_8: [6 - 11 месяцев,  Часто], codename_86: [6 - 11 месяцев,  Редко]</t>
  </si>
  <si>
    <t>codename_25: [1 - 5 месяцев,  Редко], codename_56: [6 - 11 месяцев,  Редко]</t>
  </si>
  <si>
    <t>codename_56: [6 - 11 месяцев,  Время от времени]</t>
  </si>
  <si>
    <t>codename_25: [1 - 5 месяцев,  Время от времени], codename_56: [6 - 11 месяцев,  Часто], codename_84: [2,5 года - 2 года и 11 месяцев,  Время от времени]</t>
  </si>
  <si>
    <t>codename_84: [2,5 года - 2 года и 11 месяцев,  Время от времени]</t>
  </si>
  <si>
    <t>codename_25: [1 - 5 месяцев,  Время от времени], codename_77: [1 - 5 месяцев,  Время от времени]</t>
  </si>
  <si>
    <t>codename_25: [1 - 5 месяцев,  Время от времени]</t>
  </si>
  <si>
    <t>codename_56: [1 - 5 месяцев,  Часто]</t>
  </si>
  <si>
    <t>codename_79: [1 - 5 месяцев,  Редко]</t>
  </si>
  <si>
    <t>codename_55: [1 - 5 месяцев,  Редко]</t>
  </si>
  <si>
    <t>codename_55: [1 год  - 1 год и 5 месяцев,  Время от времени]</t>
  </si>
  <si>
    <t>codename_8: [1,5 года  - 1 год и 11 месяцев,  Время от времени]</t>
  </si>
  <si>
    <t>codename_45: [6 - 11 месяцев,  Время от времени], codename_8: [1,5 года  - 1 год и 11 месяцев,  Часто], codename_72: [3 года и более,  Часто]</t>
  </si>
  <si>
    <t>codename_45: [1 - 5 месяцев,  Время от времени], codename_23: [1 год  - 1 год и 5 месяцев,  Редко], codename_8: [1,5 года  - 1 год и 11 месяцев,  Часто], codename_14: [3 года и более,  Редко], codename_72: [3 года и более,  Время от времени], codename_93: [3 года и более,  Время от времени]</t>
  </si>
  <si>
    <t>codename_79: [2,5 года - 2 года и 11 месяцев,  Редко], codename_86: [2,5 года - 2 года и 11 месяцев,  Редко]</t>
  </si>
  <si>
    <t>codename_8: [1,5 года  - 1 год и 11 месяцев,  Часто], codename_72: [3 года и более,  Время от времени]</t>
  </si>
  <si>
    <t>codename_45: [6 - 11 месяцев,  Часто], codename_8: [1,5 года  - 1 год и 11 месяцев,  Часто]</t>
  </si>
  <si>
    <t>codename_45: [6 - 11 месяцев,  Часто], codename_69: [6 - 11 месяцев,  Часто], codename_8: [1,5 года  - 1 год и 11 месяцев,  Часто]</t>
  </si>
  <si>
    <t>codename_8: [1,5 года  - 1 год и 11 месяцев,  Часто]</t>
  </si>
  <si>
    <t>codename_32: [1 - 5 месяцев,  Часто], codename_8: [6 - 11 месяцев,  Часто]</t>
  </si>
  <si>
    <t>codename_32: [1 - 5 месяцев,  Часто], codename_69: [1 - 5 месяцев,  Время от времени], codename_8: [6 - 11 месяцев,  Часто]</t>
  </si>
  <si>
    <t>codename_32: [1 - 5 месяцев,  Часто], codename_69: [1 - 5 месяцев,  Время от времени]</t>
  </si>
  <si>
    <t>codename_32: [1 - 5 месяцев,  Время от времени], codename_8: [6 - 11 месяцев,  Часто]</t>
  </si>
  <si>
    <t>codename_32: [1 - 5 месяцев,  Время от времени], codename_69: [1 - 5 месяцев,  Время от времени], codename_8: [6 - 11 месяцев,  Часто]</t>
  </si>
  <si>
    <t>codename_50: [1 - 5 месяцев,  Редко], codename_92: [1 - 5 месяцев,  Редко]</t>
  </si>
  <si>
    <t>codename_92: [1 - 5 месяцев,  Редко]</t>
  </si>
  <si>
    <t>codename_50: [1 - 5 месяцев,  Редко]</t>
  </si>
  <si>
    <t>codename_5: [1 - 5 месяцев,  Редко], codename_14: [1 - 5 месяцев,  Редко]</t>
  </si>
  <si>
    <t>codename_5: [1 - 5 месяцев,  Часто], codename_14: [1 - 5 месяцев,  Часто], codename_51: [1 - 5 месяцев,  Часто], codename_93: [1 - 5 месяцев,  Часто]</t>
  </si>
  <si>
    <t>codename_51: [1 - 5 месяцев,  Часто], codename_93: [1 - 5 месяцев,  Часто]</t>
  </si>
  <si>
    <t>codename_5: [1 - 5 месяцев,  Время от времени], codename_14: [1 - 5 месяцев,  Время от времени], codename_51: [1 - 5 месяцев,  Время от времени], codename_93: [1 - 5 месяцев,  Время от времени]</t>
  </si>
  <si>
    <t>codename_5: [1 - 5 месяцев,  Время от времени], codename_14: [1 - 5 месяцев,  Время от времени], codename_51: [1 - 5 месяцев,  Время от времени]</t>
  </si>
  <si>
    <t>codename_5: [1 - 5 месяцев,  Часто]</t>
  </si>
  <si>
    <t>codename_56: [1,5 года  - 1 год и 11 месяцев,  Редко]</t>
  </si>
  <si>
    <t>codename_77: [1,5 года  - 1 год и 11 месяцев,  Часто]</t>
  </si>
  <si>
    <t>codename_36: [1,5 года  - 1 год и 11 месяцев,  Редко]</t>
  </si>
  <si>
    <t>codename_77: [1,5 года  - 1 год и 11 месяцев,  Время от времени]</t>
  </si>
  <si>
    <t>codename_56: [1,5 года  - 1 год и 11 месяцев,  Часто]</t>
  </si>
  <si>
    <t>codename_96: [6 - 11 месяцев,  Редко]</t>
  </si>
  <si>
    <t>codename_96: [6 - 11 месяцев,  Время от времени]</t>
  </si>
  <si>
    <t>codename_96: [6 - 11 месяцев,  Часто]</t>
  </si>
  <si>
    <t>codename_99: [6 - 11 месяцев,  Время от времени]</t>
  </si>
  <si>
    <t>codename_14: [6 - 11 месяцев,  Редко]</t>
  </si>
  <si>
    <t>codename_14: [6 - 11 месяцев,  Редко], codename_108: [6 - 11 месяцев,  Редко]</t>
  </si>
  <si>
    <t>codename_14: [6 - 11 месяцев,  Часто], codename_108: [6 - 11 месяцев,  Часто]</t>
  </si>
  <si>
    <t>codename_14: [6 - 11 месяцев,  Часто]</t>
  </si>
  <si>
    <t>codename_5: [1,5 года  - 1 год и 11 месяцев,  Редко], codename_14: [3 года и более,  Редко]</t>
  </si>
  <si>
    <t>codename_14: [3 года и более,  Редко]</t>
  </si>
  <si>
    <t>codename_51: [1 - 5 месяцев,  Время от времени], codename_63: [1 - 5 месяцев,  Часто], codename_5: [1,5 года  - 1 год и 11 месяцев,  Часто]</t>
  </si>
  <si>
    <t>codename_72: [3 года и более,  Время от времени]</t>
  </si>
  <si>
    <t>codename_5: [1,5 года  - 1 год и 11 месяцев,  Часто], codename_14: [3 года и более,  Часто]</t>
  </si>
  <si>
    <t>codename_63: [1 - 5 месяцев,  Часто], codename_5: [1,5 года  - 1 год и 11 месяцев,  Часто]</t>
  </si>
  <si>
    <t>codename_48: [1 - 5 месяцев,  Часто], codename_6: [6 - 11 месяцев,  Часто]</t>
  </si>
  <si>
    <t>codename_49: [1 - 5 месяцев,  Время от времени], codename_71: [1 - 5 месяцев,  Время от времени]</t>
  </si>
  <si>
    <t>codename_48: [1 - 5 месяцев,  Часто], codename_49: [1 - 5 месяцев,  Время от времени], codename_71: [1 - 5 месяцев,  Время от времени], codename_98: [1 - 5 месяцев,  Время от времени], codename_6: [6 - 11 месяцев,  Часто], codename_79: [1 год  - 1 год и 5 месяцев,  Редко]</t>
  </si>
  <si>
    <t>codename_79: [1 - 5 месяцев,  Время от времени]</t>
  </si>
  <si>
    <t>codename_79: [1 - 5 месяцев,  Время от времени], codename_55: [6 - 11 месяцев,  Время от времени], codename_87: [2 года  - 2 года и 5 месяцев,  Время от времени]</t>
  </si>
  <si>
    <t>codename_27: [1 - 5 месяцев,  Редко], codename_58: [1 - 5 месяцев,  Редко]</t>
  </si>
  <si>
    <t>codename_79: [1 - 5 месяцев,  Время от времени], codename_55: [6 - 11 месяцев,  Время от времени]</t>
  </si>
  <si>
    <t>codename_56: [6 - 11 месяцев,  Редко], codename_86: [6 - 11 месяцев,  Редко], codename_79: [3 года и более,  Редко]</t>
  </si>
  <si>
    <t>codename_85: [6 - 11 месяцев,  Часто], codename_86: [6 - 11 месяцев,  Время от времени]</t>
  </si>
  <si>
    <t>codename_63: [1 - 5 месяцев,  Время от времени], codename_93: [1 - 5 месяцев,  Время от времени], codename_29: [6 - 11 месяцев,  Время от времени], codename_85: [6 - 11 месяцев,  Часто], codename_91: [6 - 11 месяцев,  Время от времени]</t>
  </si>
  <si>
    <t>codename_56: [6 - 11 месяцев,  Редко]</t>
  </si>
  <si>
    <t>codename_86: [1 год  - 1 год и 5 месяцев,  Время от времени]</t>
  </si>
  <si>
    <t>codename_85: [6 - 11 месяцев,  Часто]</t>
  </si>
  <si>
    <t>codename_34: [1 - 5 месяцев,  Редко], codename_39: [1 - 5 месяцев,  Редко], codename_47: [1 - 5 месяцев,  Время от времени], codename_61: [1 - 5 месяцев,  Редко], codename_74: [1 - 5 месяцев,  Редко]</t>
  </si>
  <si>
    <t>codename_47: [1 - 5 месяцев,  Редко]</t>
  </si>
  <si>
    <t>codename_39: [1 - 5 месяцев,  Время от времени], codename_95: [1 - 5 месяцев,  Редко]</t>
  </si>
  <si>
    <t>codename_34: [1 - 5 месяцев,  Время от времени], codename_39: [1 - 5 месяцев,  Время от времени], codename_47: [1 - 5 месяцев,  Время от времени], codename_61: [1 - 5 месяцев,  Время от времени], codename_74: [1 - 5 месяцев,  Время от времени], codename_95: [1 - 5 месяцев,  Время от времени]</t>
  </si>
  <si>
    <t>codename_34: [1 - 5 месяцев,  Редко], codename_61: [1 - 5 месяцев,  Редко], codename_74: [1 - 5 месяцев,  Редко]</t>
  </si>
  <si>
    <t>codename_39: [1 - 5 месяцев,  Время от времени], codename_47: [1 - 5 месяцев,  Часто], codename_95: [1 - 5 месяцев,  Редко]</t>
  </si>
  <si>
    <t>codename_40: [1 - 5 месяцев,  Редко], codename_72: [1 - 5 месяцев,  Редко], codename_36: [1 год  - 1 год и 5 месяцев,  Редко], codename_56: [1 год  - 1 год и 5 месяцев,  Редко], codename_59: [1 год  - 1 год и 5 месяцев,  Редко], codename_77: [1 год  - 1 год и 5 месяцев,  Редко]</t>
  </si>
  <si>
    <t>codename_77: [1 год  - 1 год и 5 месяцев,  Редко]</t>
  </si>
  <si>
    <t>codename_77: [1 год  - 1 год и 5 месяцев,  Время от времени]</t>
  </si>
  <si>
    <t>codename_56: [1 год  - 1 год и 5 месяцев,  Часто]</t>
  </si>
  <si>
    <t>codename_103: [1 - 5 месяцев,  Часто], codename_12: [6 - 11 месяцев,  Часто]</t>
  </si>
  <si>
    <t>codename_79: [2,5 года - 2 года и 11 месяцев,  Часто]</t>
  </si>
  <si>
    <t>codename_103: [1 - 5 месяцев,  Часто]</t>
  </si>
  <si>
    <t>codename_12: [6 - 11 месяцев,  Время от времени]</t>
  </si>
  <si>
    <t>codename_79: [2,5 года - 2 года и 11 месяцев,  Время от времени]</t>
  </si>
  <si>
    <t>codename_79: [2,5 года - 2 года и 11 месяцев,  Время от времени], codename_86: [2,5 года - 2 года и 11 месяцев,  Время от времени]</t>
  </si>
  <si>
    <t>codename_20: [6 - 11 месяцев,  Время от времени], codename_57: [6 - 11 месяцев,  Время от времени], codename_90: [6 - 11 месяцев,  Время от времени], codename_42: [1,5 года  - 1 год и 11 месяцев,  Время от времени]</t>
  </si>
  <si>
    <t>codename_79: [2 года  - 2 года и 5 месяцев,  Редко]</t>
  </si>
  <si>
    <t>codename_20: [1 год  - 1 год и 5 месяцев,  Часто], codename_57: [1 год  - 1 год и 5 месяцев,  Часто], codename_90: [1 год  - 1 год и 5 месяцев,  Часто], codename_42: [1,5 года  - 1 год и 11 месяцев,  Часто]</t>
  </si>
  <si>
    <t>codename_90: [6 - 11 месяцев,  Время от времени]</t>
  </si>
  <si>
    <t>codename_90: [1,5 года  - 1 год и 11 месяцев,  Редко]</t>
  </si>
  <si>
    <t>codename_55: [1 - 5 месяцев,  Время от времени], codename_79: [1 - 5 месяцев,  Время от времени]</t>
  </si>
  <si>
    <t>codename_27: [1 - 5 месяцев,  Время от времени]</t>
  </si>
  <si>
    <t>codename_31: [1 - 5 месяцев,  Редко]</t>
  </si>
  <si>
    <t>codename_55: [1 - 5 месяцев,  Время от времени]</t>
  </si>
  <si>
    <t>codename_50: [6 - 11 месяцев,  Время от времени], codename_65: [1 год  - 1 год и 5 месяцев,  Время от времени], codename_5: [2 года  - 2 года и 5 месяцев,  Часто], codename_56: [2 года  - 2 года и 5 месяцев,  Часто], codename_79: [2 года  - 2 года и 5 месяцев,  Часто], codename_85: [2 года  - 2 года и 5 месяцев,  Часто], codename_86: [2 года  - 2 года и 5 месяцев,  Часто]</t>
  </si>
  <si>
    <t>codename_56: [2 года  - 2 года и 5 месяцев,  Часто], codename_79: [2 года  - 2 года и 5 месяцев,  Часто], codename_86: [2 года  - 2 года и 5 месяцев,  Часто]</t>
  </si>
  <si>
    <t>codename_68: [6 - 11 месяцев,  Время от времени], codename_94: [1,5 года  - 1 год и 11 месяцев,  Часто]</t>
  </si>
  <si>
    <t>codename_64: [6 - 11 месяцев,  Редко]</t>
  </si>
  <si>
    <t>codename_68: [6 - 11 месяцев,  Редко], codename_94: [1,5 года  - 1 год и 11 месяцев,  Редко]</t>
  </si>
  <si>
    <t>codename_65: [1 год  - 1 год и 5 месяцев,  Время от времени], codename_56: [1,5 года  - 1 год и 11 месяцев,  Часто], codename_79: [1,5 года  - 1 год и 11 месяцев,  Время от времени], codename_85: [1,5 года  - 1 год и 11 месяцев,  Редко], codename_86: [2 года  - 2 года и 5 месяцев,  Часто]</t>
  </si>
  <si>
    <t>codename_86: [2 года  - 2 года и 5 месяцев,  Часто]</t>
  </si>
  <si>
    <t>codename_77: [2 года  - 2 года и 5 месяцев,  Часто], codename_56: [3 года и более,  Часто]</t>
  </si>
  <si>
    <t>codename_77: [2 года  - 2 года и 5 месяцев,  Часто]</t>
  </si>
  <si>
    <t>codename_77: [1,5 года  - 1 год и 11 месяцев,  Время от времени], codename_79: [2 года  - 2 года и 5 месяцев,  Часто], codename_86: [2,5 года - 2 года и 11 месяцев,  Часто]</t>
  </si>
  <si>
    <t>codename_25: [6 - 11 месяцев,  Часто], codename_67: [1 год  - 1 год и 5 месяцев,  Редко], codename_77: [1,5 года  - 1 год и 11 месяцев,  Часто], codename_79: [2 года  - 2 года и 5 месяцев,  Время от времени], codename_86: [2,5 года - 2 года и 11 месяцев,  Часто], codename_36: [3 года и более,  Время от времени]</t>
  </si>
  <si>
    <t>codename_67: [1,5 года  - 1 год и 11 месяцев,  Редко], codename_77: [2 года  - 2 года и 5 месяцев,  Часто], codename_36: [3 года и более,  Часто]</t>
  </si>
  <si>
    <t>codename_50: [1,5 года  - 1 год и 11 месяцев,  Редко], codename_79: [1,5 года  - 1 год и 11 месяцев,  Время от времени], codename_85: [2 года  - 2 года и 5 месяцев,  Редко], codename_86: [2 года  - 2 года и 5 месяцев,  Часто]</t>
  </si>
  <si>
    <t>codename_86: [2,5 года - 2 года и 11 месяцев,  Редко]</t>
  </si>
  <si>
    <t>codename_25: [6 - 11 месяцев,  Время от времени], codename_59: [1,5 года  - 1 год и 11 месяцев,  Время от времени], codename_77: [1,5 года  - 1 год и 11 месяцев,  Часто], codename_36: [3 года и более,  Часто]</t>
  </si>
  <si>
    <t>codename_77: [1,5 года  - 1 год и 11 месяцев,  Часто], codename_36: [3 года и более,  Часто]</t>
  </si>
  <si>
    <t>codename_1: [1 год  - 1 год и 5 месяцев,  Время от времени]</t>
  </si>
  <si>
    <t>codename_79: [2 года  - 2 года и 5 месяцев,  Часто]</t>
  </si>
  <si>
    <t>codename_102: [1 - 5 месяцев,  Часто], codename_15: [6 - 11 месяцев,  Часто], codename_27: [6 - 11 месяцев,  Часто], codename_31: [6 - 11 месяцев,  Часто], codename_58: [6 - 11 месяцев,  Часто], codename_70: [6 - 11 месяцев,  Часто], codename_82: [1,5 года  - 1 год и 11 месяцев,  Редко], codename_79: [2 года  - 2 года и 5 месяцев,  Часто]</t>
  </si>
  <si>
    <t>codename_79: [2 года  - 2 года и 5 месяцев,  Время от времени]</t>
  </si>
  <si>
    <t>codename_21: [1 - 5 месяцев,  Редко], codename_47: [1 - 5 месяцев,  Редко]</t>
  </si>
  <si>
    <t>codename_21: [1 - 5 месяцев,  Время от времени], codename_47: [1 - 5 месяцев,  Время от времени], codename_61: [1 - 5 месяцев,  Время от времени], codename_74: [1 - 5 месяцев,  Редко]</t>
  </si>
  <si>
    <t>codename_21: [1 - 5 месяцев,  Время от времени], codename_39: [1 - 5 месяцев,  Время от времени], codename_47: [1 - 5 месяцев,  Время от времени], codename_60: [1 - 5 месяцев,  Время от времени], codename_61: [1 - 5 месяцев,  Время от времени]</t>
  </si>
  <si>
    <t>codename_39: [1 - 5 месяцев,  Время от времени], codename_60: [1 - 5 месяцев,  Время от времени]</t>
  </si>
  <si>
    <t>codename_21: [1 - 5 месяцев,  Время от времени], codename_47: [1 - 5 месяцев,  Время от времени], codename_61: [1 - 5 месяцев,  Время от времени]</t>
  </si>
  <si>
    <t>codename_21: [1 - 5 месяцев,  Время от времени], codename_61: [1 - 5 месяцев,  Время от времени]</t>
  </si>
  <si>
    <t>codename_65: [1 - 5 месяцев,  Часто], codename_7: [6 - 11 месяцев,  Часто]</t>
  </si>
  <si>
    <t>codename_7: [6 - 11 месяцев,  Часто], codename_65: [6 - 11 месяцев,  Часто]</t>
  </si>
  <si>
    <t>codename_7: [6 - 11 месяцев,  Часто]</t>
  </si>
  <si>
    <t>codename_65: [6 - 11 месяцев,  Часто], codename_79: [1,5 года  - 1 год и 11 месяцев,  Редко]</t>
  </si>
  <si>
    <t>codename_106: [1 - 5 месяцев,  Время от времени]</t>
  </si>
  <si>
    <t>codename_27: [1 - 5 месяцев,  Редко]</t>
  </si>
  <si>
    <t>codename_79: [1 - 5 месяцев,  Редко], codename_106: [1 - 5 месяцев,  Редко]</t>
  </si>
  <si>
    <t>codename_27: [1 - 5 месяцев,  Время от времени], codename_79: [1 - 5 месяцев,  Время от времени], codename_106: [1 - 5 месяцев,  Время от времени]</t>
  </si>
  <si>
    <t>codename_17: [6 - 11 месяцев,  Время от времени], codename_73: [6 - 11 месяцев,  Редко]</t>
  </si>
  <si>
    <t>codename_17: [6 - 11 месяцев,  Редко]</t>
  </si>
  <si>
    <t>codename_17: [6 - 11 месяцев,  Часто], codename_73: [6 - 11 месяцев,  Часто]</t>
  </si>
  <si>
    <t>codename_73: [6 - 11 месяцев,  Часто]</t>
  </si>
  <si>
    <t>codename_17: [6 - 11 месяцев,  Время от времени]</t>
  </si>
  <si>
    <t>codename_86: [1 год  - 1 год и 5 месяцев,  Редко]</t>
  </si>
  <si>
    <t>codename_26: [1 - 5 месяцев,  Время от времени], codename_100: [1 - 5 месяцев,  Время от времени], codename_110: [1 - 5 месяцев,  Редко], codename_79: [6 - 11 месяцев,  Редко], codename_86: [1 год  - 1 год и 5 месяцев,  Редко], codename_9: [2,5 года - 2 года и 11 месяцев,  Часто]</t>
  </si>
  <si>
    <t>codename_18: [1 - 5 месяцев,  Редко], codename_26: [1 - 5 месяцев,  Время от времени], codename_100: [1 - 5 месяцев,  Время от времени], codename_109: [1 - 5 месяцев,  Редко], codename_110: [1 - 5 месяцев,  Время от времени], codename_9: [3 года и более,  Часто], codename_62: [3 года и более,  Редко]</t>
  </si>
  <si>
    <t>codename_79: [1,5 года  - 1 год и 11 месяцев,  Редко], codename_86: [1,5 года  - 1 год и 11 месяцев,  Редко]</t>
  </si>
  <si>
    <t>codename_26: [1 - 5 месяцев,  Время от времени], codename_100: [1 - 5 месяцев,  Редко], codename_9: [3 года и более,  Часто]</t>
  </si>
  <si>
    <t>codename_14: [1 - 5 месяцев,  Редко]</t>
  </si>
  <si>
    <t>codename_14: [1 - 5 месяцев,  Часто]</t>
  </si>
  <si>
    <t>codename_14: [1 - 5 месяцев,  Часто], codename_28: [1 - 5 месяцев,  Часто]</t>
  </si>
  <si>
    <t>codename_14: [1 - 5 месяцев,  Время от времени]</t>
  </si>
  <si>
    <t>codename_9: [6 - 11 месяцев,  Время от времени], codename_33: [6 - 11 месяцев,  Часто], codename_100: [6 - 11 месяцев,  Время от времени]</t>
  </si>
  <si>
    <t>codename_33: [6 - 11 месяцев,  Время от времени]</t>
  </si>
  <si>
    <t>codename_9: [6 - 11 месяцев,  Время от времени], codename_18: [6 - 11 месяцев,  Время от времени], codename_33: [6 - 11 месяцев,  Часто], codename_100: [6 - 11 месяцев,  Время от времени], codename_110: [6 - 11 месяцев,  Время от времени]</t>
  </si>
  <si>
    <t>codename_9: [6 - 11 месяцев,  Время от времени], codename_33: [6 - 11 месяцев,  Часто], codename_100: [6 - 11 месяцев,  Время от времени], codename_110: [6 - 11 месяцев,  Время от времени]</t>
  </si>
  <si>
    <t>codename_9: [6 - 11 месяцев,  Часто], codename_33: [6 - 11 месяцев,  Часто], codename_100: [6 - 11 месяцев,  Часто], codename_1: [3 года и более,  Редко], codename_16: [3 года и более,  Редко]</t>
  </si>
  <si>
    <t>codename_9: [6 - 11 месяцев,  Время от времени], codename_18: [6 - 11 месяцев,  Время от времени], codename_33: [6 - 11 месяцев,  Время от времени], codename_100: [6 - 11 месяцев,  Время от времени], codename_110: [6 - 11 месяцев,  Время от времени]</t>
  </si>
  <si>
    <t>codename_67: [6 - 11 месяцев,  Время от времени], codename_68: [3 года и более,  Часто]</t>
  </si>
  <si>
    <t>codename_67: [6 - 11 месяцев,  Время от времени]</t>
  </si>
  <si>
    <t>codename_67: [6 - 11 месяцев,  Редко]</t>
  </si>
  <si>
    <t>codename_68: [3 года и более,  Часто]</t>
  </si>
  <si>
    <t>codename_67: [6 - 11 месяцев,  Время от времени], codename_94: [6 - 11 месяцев,  Время от времени]</t>
  </si>
  <si>
    <t>codename_68: [3 года и более,  Редко]</t>
  </si>
  <si>
    <t>codename_5: [6 - 11 месяцев,  Редко], codename_56: [2 года  - 2 года и 5 месяцев,  Редко], codename_79: [2,5 года - 2 года и 11 месяцев,  Редко], codename_86: [3 года и более,  Редко]</t>
  </si>
  <si>
    <t>codename_5: [6 - 11 месяцев,  Часто]</t>
  </si>
  <si>
    <t>codename_107: [1 - 5 месяцев,  Часто], codename_5: [6 - 11 месяцев,  Часто], codename_91: [6 - 11 месяцев,  Часто], codename_77: [1,5 года  - 1 год и 11 месяцев,  Время от времени]</t>
  </si>
  <si>
    <t>codename_107: [1 - 5 месяцев,  Время от времени], codename_91: [6 - 11 месяцев,  Время от времени]</t>
  </si>
  <si>
    <t>codename_5: [6 - 11 месяцев,  Время от времени]</t>
  </si>
  <si>
    <t>codename_5: [6 - 11 месяцев,  Часто], codename_85: [3 года и более,  Часто]</t>
  </si>
  <si>
    <t>codename_6: [1 - 5 месяцев,  Часто], codename_48: [1 - 5 месяцев,  Часто]</t>
  </si>
  <si>
    <t>codename_6: [1 - 5 месяцев,  Время от времени], codename_48: [1 - 5 месяцев,  Время от времени]</t>
  </si>
  <si>
    <t>codename_6: [1 - 5 месяцев,  Часто], codename_48: [1 - 5 месяцев,  Часто], codename_49: [1 - 5 месяцев,  Часто], codename_71: [1 - 5 месяцев,  Часто], codename_87: [1 - 5 месяцев,  Часто]</t>
  </si>
  <si>
    <t>codename_4: [1 - 5 месяцев,  Редко]</t>
  </si>
  <si>
    <t>codename_6: [1 - 5 месяцев,  Часто]</t>
  </si>
  <si>
    <t>codename_56: [6 - 11 месяцев,  Время от времени], codename_65: [6 - 11 месяцев,  Часто]</t>
  </si>
  <si>
    <t>codename_65: [6 - 11 месяцев,  Часто], codename_86: [1,5 года  - 1 год и 11 месяцев,  Редко], codename_7: [2 года  - 2 года и 5 месяцев,  Часто]</t>
  </si>
  <si>
    <t>codename_46: [1 - 5 месяцев,  Время от времени], codename_75: [1 - 5 месяцев,  Время от времени], codename_65: [6 - 11 месяцев,  Часто], codename_7: [2 года  - 2 года и 5 месяцев,  Часто]</t>
  </si>
  <si>
    <t>codename_56: [1 - 5 месяцев,  Время от времени], codename_86: [1,5 года  - 1 год и 11 месяцев,  Редко]</t>
  </si>
  <si>
    <t>codename_65: [1 - 5 месяцев,  Часто]</t>
  </si>
  <si>
    <t>codename_86: [1,5 года  - 1 год и 11 месяцев,  Редко]</t>
  </si>
  <si>
    <t>codename_20: [1 - 5 месяцев,  Редко], codename_42: [1 - 5 месяцев,  Редко], codename_78: [1 - 5 месяцев,  Редко], codename_79: [1 - 5 месяцев,  Редко], codename_86: [6 - 11 месяцев,  Редко]</t>
  </si>
  <si>
    <t>codename_20: [1 - 5 месяцев,  Часто], codename_42: [1 - 5 месяцев,  Время от времени], codename_78: [1 - 5 месяцев,  Часто]</t>
  </si>
  <si>
    <t>codename_20: [1 - 5 месяцев,  Часто], codename_78: [1 - 5 месяцев,  Часто], codename_90: [1 - 5 месяцев,  Время от времени]</t>
  </si>
  <si>
    <t>codename_42: [1 - 5 месяцев,  Редко]</t>
  </si>
  <si>
    <t>codename_78: [1 - 5 месяцев,  Часто]</t>
  </si>
  <si>
    <t>codename_20: [1 - 5 месяцев,  Время от времени], codename_57: [3 года и более,  Часто]</t>
  </si>
  <si>
    <t>codename_20: [1 - 5 месяцев,  Часто]</t>
  </si>
  <si>
    <t>codename_90: [1 - 5 месяцев,  Редко]</t>
  </si>
  <si>
    <t>codename_5: [1 год  - 1 год и 5 месяцев,  Время от времени]</t>
  </si>
  <si>
    <t>codename_85: [1 - 5 месяцев,  Время от времени], codename_5: [1 год  - 1 год и 5 месяцев,  Время от времени]</t>
  </si>
  <si>
    <t>codename_77: [1 - 5 месяцев,  Время от времени], codename_85: [1 - 5 месяцев,  Время от времени], codename_5: [1 год  - 1 год и 5 месяцев,  Время от времени]</t>
  </si>
  <si>
    <t>codename_58: [1 - 5 месяцев,  Редко], codename_79: [1 - 5 месяцев,  Редко], codename_55: [6 - 11 месяцев,  Редко]</t>
  </si>
  <si>
    <t>codename_58: [1 - 5 месяцев,  Редко], codename_79: [1 - 5 месяцев,  Время от времени], codename_55: [6 - 11 месяцев,  Время от времени]</t>
  </si>
  <si>
    <t>codename_58: [1 - 5 месяцев,  Время от времени], codename_81: [1,5 года  - 1 год и 11 месяцев,  Часто]</t>
  </si>
  <si>
    <t>codename_19: [1 - 5 месяцев,  Редко], codename_58: [1 - 5 месяцев,  Время от времени], codename_79: [1 - 5 месяцев,  Время от времени], codename_102: [1 - 5 месяцев,  Редко], codename_31: [6 - 11 месяцев,  Редко], codename_55: [6 - 11 месяцев,  Время от времени], codename_70: [6 - 11 месяцев,  Редко]</t>
  </si>
  <si>
    <t>codename_79: [1 - 5 месяцев,  Время от времени], codename_102: [1 - 5 месяцев,  Редко], codename_55: [6 - 11 месяцев,  Время от времени]</t>
  </si>
  <si>
    <t>codename_58: [1 - 5 месяцев,  Редко], codename_79: [1 - 5 месяцев,  Время от времени], codename_81: [1,5 года  - 1 год и 11 месяцев,  Часто]</t>
  </si>
  <si>
    <t>codename_19: [1 - 5 месяцев,  Редко], codename_58: [1 - 5 месяцев,  Время от времени], codename_102: [1 - 5 месяцев,  Редко], codename_31: [6 - 11 месяцев,  Редко], codename_70: [6 - 11 месяцев,  Редко]</t>
  </si>
  <si>
    <t>codename_36: [1,5 года  - 1 год и 11 месяцев,  Часто], codename_56: [1,5 года  - 1 год и 11 месяцев,  Часто]</t>
  </si>
  <si>
    <t>codename_1: [1 - 5 месяцев,  Редко], codename_25: [1 - 5 месяцев,  Часто], codename_28: [1 - 5 месяцев,  Редко], codename_72: [1 - 5 месяцев,  Время от времени], codename_5: [1 год  - 1 год и 5 месяцев,  Время от времени], codename_85: [1 год  - 1 год и 5 месяцев,  Время от времени], codename_36: [1,5 года  - 1 год и 11 месяцев,  Часто], codename_56: [1,5 года  - 1 год и 11 месяцев,  Часто], codename_59: [1,5 года  - 1 год и 11 месяцев,  Часто]</t>
  </si>
  <si>
    <t>codename_1: [1 - 5 месяцев,  Редко], codename_25: [1 - 5 месяцев,  Часто], codename_28: [1 - 5 месяцев,  Редко], codename_97: [1 - 5 месяцев,  Редко], codename_5: [1 год  - 1 год и 5 месяцев,  Время от времени], codename_85: [1 год  - 1 год и 5 месяцев,  Время от времени], codename_36: [1,5 года  - 1 год и 11 месяцев,  Часто], codename_56: [1,5 года  - 1 год и 11 месяцев,  Часто], codename_59: [1,5 года  - 1 год и 11 месяцев,  Часто]</t>
  </si>
  <si>
    <t>codename_97: [1 - 5 месяцев,  Редко], codename_59: [1,5 года  - 1 год и 11 месяцев,  Часто]</t>
  </si>
  <si>
    <t>codename_5: [1 год  - 1 год и 5 месяцев,  Редко], codename_85: [1 год  - 1 год и 5 месяцев,  Редко]</t>
  </si>
  <si>
    <t>codename_5: [1 год  - 1 год и 5 месяцев,  Часто], codename_85: [1 год  - 1 год и 5 месяцев,  Часто], codename_56: [1,5 года  - 1 год и 11 месяцев,  Часто], codename_77: [3 года и более,  Часто]</t>
  </si>
  <si>
    <t>codename_5: [1 год  - 1 год и 5 месяцев,  Часто], codename_85: [1 год  - 1 год и 5 месяцев,  Часто], codename_36: [1,5 года  - 1 год и 11 месяцев,  Часто], codename_56: [1,5 года  - 1 год и 11 месяцев,  Часто]</t>
  </si>
  <si>
    <t>codename_5: [1 год  - 1 год и 5 месяцев,  Часто]</t>
  </si>
  <si>
    <t>codename_50: [6 - 11 месяцев,  Время от времени], codename_44: [1 год  - 1 год и 5 месяцев,  Время от времени]</t>
  </si>
  <si>
    <t>codename_50: [6 - 11 месяцев,  Время от времени], codename_44: [1 год  - 1 год и 5 месяцев,  Время от времени], codename_88: [1 год  - 1 год и 5 месяцев,  Редко]</t>
  </si>
  <si>
    <t>codename_10: [6 - 11 месяцев,  Часто], codename_24: [6 - 11 месяцев,  Часто], codename_79: [1 год  - 1 год и 5 месяцев,  Редко], codename_88: [1 год  - 1 год и 5 месяцев,  Часто], codename_9: [3 года и более,  Время от времени]</t>
  </si>
  <si>
    <t>codename_33: [2,5 года - 2 года и 11 месяцев,  Время от времени], codename_9: [3 года и более,  Часто]</t>
  </si>
  <si>
    <t>codename_50: [6 - 11 месяцев,  Время от времени]</t>
  </si>
  <si>
    <t>codename_10: [6 - 11 месяцев,  Редко], codename_24: [6 - 11 месяцев,  Редко], codename_50: [6 - 11 месяцев,  Время от времени], codename_88: [1,5 года  - 1 год и 11 месяцев,  Редко]</t>
  </si>
  <si>
    <t>codename_33: [2,5 года - 2 года и 11 месяцев,  Редко], codename_9: [3 года и более,  Редко]</t>
  </si>
  <si>
    <t>codename_65: [1 - 5 месяцев,  Часто], codename_79: [1 - 5 месяцев,  Часто]</t>
  </si>
  <si>
    <t>codename_65: [1 - 5 месяцев,  Часто], codename_79: [1 - 5 месяцев,  Время от времени]</t>
  </si>
  <si>
    <t>codename_5: [1 - 5 месяцев,  Редко], codename_6: [1 - 5 месяцев,  Редко], codename_45: [6 - 11 месяцев,  Редко], codename_47: [6 - 11 месяцев,  Редко], codename_69: [6 - 11 месяцев,  Редко], codename_89: [6 - 11 месяцев,  Редко], codename_104: [6 - 11 месяцев,  Редко], codename_41: [1 год  - 1 год и 5 месяцев,  Редко], codename_56: [1 год  - 1 год и 5 месяцев,  Редко], codename_14: [1,5 года  - 1 год и 11 месяцев,  Редко], codename_19: [1,5 года  - 1 год и 11 месяцев,  Редко], codename_32: [1,5 года  - 1 год и 11 месяцев,  Редко], codename_79: [1,5 года  - 1 год и 11 месяцев,  Время от времени], codename_86: [1,5 года  - 1 год и 11 месяцев,  Время от времени], codename_23: [2 года  - 2 года и 5 месяцев,  Редко], codename_62: [2 года  - 2 года и 5 месяцев,  Редко], codename_66: [2 года  - 2 года и 5 месяцев,  Редко], codename_73: [2 года  - 2 года и 5 месяцев,  Редко]</t>
  </si>
  <si>
    <t>codename_5: [1 - 5 месяцев,  Редко], codename_79: [1,5 года  - 1 год и 11 месяцев,  Время от времени], codename_86: [1,5 года  - 1 год и 11 месяцев,  Время от времени]</t>
  </si>
  <si>
    <t>codename_45: [6 - 11 месяцев,  Часто], codename_69: [6 - 11 месяцев,  Часто], codename_89: [6 - 11 месяцев,  Время от времени], codename_41: [1 год  - 1 год и 5 месяцев,  Время от времени], codename_32: [1,5 года  - 1 год и 11 месяцев,  Часто], codename_66: [2,5 года - 2 года и 11 месяцев,  Время от времени]</t>
  </si>
  <si>
    <t>codename_79: [1,5 года  - 1 год и 11 месяцев,  Время от времени]</t>
  </si>
  <si>
    <t>codename_45: [6 - 11 месяцев,  Часто], codename_69: [6 - 11 месяцев,  Часто], codename_89: [6 - 11 месяцев,  Время от времени], codename_41: [1 год  - 1 год и 5 месяцев,  Время от времени], codename_32: [1,5 года  - 1 год и 11 месяцев,  Часто], codename_66: [2,5 года - 2 года и 11 месяцев,  Часто]</t>
  </si>
  <si>
    <t>codename_60: [6 - 11 месяцев,  Время от времени]</t>
  </si>
  <si>
    <t>codename_16</t>
  </si>
  <si>
    <t>codename_22</t>
  </si>
  <si>
    <t>codename_23</t>
  </si>
  <si>
    <t>codename_26</t>
  </si>
  <si>
    <t>codename_27</t>
  </si>
  <si>
    <t>codename_28</t>
  </si>
  <si>
    <t>codename_31</t>
  </si>
  <si>
    <t>codename_32</t>
  </si>
  <si>
    <t>codename_33</t>
  </si>
  <si>
    <t>codename_36</t>
  </si>
  <si>
    <t>codename_37</t>
  </si>
  <si>
    <t>codename_45</t>
  </si>
  <si>
    <t>codename_46</t>
  </si>
  <si>
    <t>codename_55</t>
  </si>
  <si>
    <t>codename_56</t>
  </si>
  <si>
    <t>codename_57</t>
  </si>
  <si>
    <t>codename_58</t>
  </si>
  <si>
    <t>codename_59</t>
  </si>
  <si>
    <t>codename_60</t>
  </si>
  <si>
    <t>codename_63</t>
  </si>
  <si>
    <t>codename_65</t>
  </si>
  <si>
    <t>codename_66</t>
  </si>
  <si>
    <t>codename_67</t>
  </si>
  <si>
    <t>codename_68</t>
  </si>
  <si>
    <t>codename_69</t>
  </si>
  <si>
    <t>codename_70</t>
  </si>
  <si>
    <t>codename_77</t>
  </si>
  <si>
    <t>codename_78</t>
  </si>
  <si>
    <t>codename_79</t>
  </si>
  <si>
    <t>codename_80</t>
  </si>
  <si>
    <t>codename_81</t>
  </si>
  <si>
    <t>codename_83</t>
  </si>
  <si>
    <t>codename_85</t>
  </si>
  <si>
    <t>codename_87</t>
  </si>
  <si>
    <t>codename_91</t>
  </si>
  <si>
    <t>codename_93</t>
  </si>
  <si>
    <t>codename_95</t>
  </si>
  <si>
    <t>codename_97</t>
  </si>
  <si>
    <t>codename_103</t>
  </si>
  <si>
    <t>codename_107</t>
  </si>
  <si>
    <t>codename_108</t>
  </si>
  <si>
    <t>Work_status</t>
  </si>
  <si>
    <t>Владимир</t>
  </si>
  <si>
    <t>Никита</t>
  </si>
  <si>
    <t>Илья</t>
  </si>
  <si>
    <t>Артём</t>
  </si>
  <si>
    <t>Алиса</t>
  </si>
  <si>
    <t>Егор</t>
  </si>
  <si>
    <t>Руслан</t>
  </si>
  <si>
    <t>Валерия</t>
  </si>
  <si>
    <t>Дата</t>
  </si>
  <si>
    <t>Длительность</t>
  </si>
  <si>
    <t>ФИО интервьюра</t>
  </si>
  <si>
    <t>Имя информанта</t>
  </si>
  <si>
    <t>Возраст</t>
  </si>
  <si>
    <t>Ссылка на запись</t>
  </si>
  <si>
    <t>Ссылка на транскрипт</t>
  </si>
  <si>
    <t>Тарнавский С.А.</t>
  </si>
  <si>
    <t>Руководитель проекта</t>
  </si>
  <si>
    <t>2020 год</t>
  </si>
  <si>
    <t>Ескин К.Д.</t>
  </si>
  <si>
    <t>Арт-директор</t>
  </si>
  <si>
    <t>Основатель (CEO)</t>
  </si>
  <si>
    <t>Технический директор (CTO), руководитель проекта</t>
  </si>
  <si>
    <t>2022 год</t>
  </si>
  <si>
    <t>Директор по маркетингу (CMO), контент-маркетолог</t>
  </si>
  <si>
    <t>2021 год</t>
  </si>
  <si>
    <t>Исполнительный директор (COO), руководитель проекта</t>
  </si>
  <si>
    <t>Василий</t>
  </si>
  <si>
    <t>Ескин К.Д. Тарнавский С.А</t>
  </si>
  <si>
    <t>Ескин К.Д. Тарнавский С.А.</t>
  </si>
  <si>
    <t>Год прихода в стартап</t>
  </si>
  <si>
    <t>Формальная должность</t>
  </si>
  <si>
    <t>Директор по продукту (CPO), руководитель направления</t>
  </si>
  <si>
    <t>Руководитель направления</t>
  </si>
  <si>
    <t>Текущая ступень образования</t>
  </si>
  <si>
    <t>Бакалавриат</t>
  </si>
  <si>
    <t>Магистратура</t>
  </si>
  <si>
    <t>Бакалавриат (в процессе)</t>
  </si>
  <si>
    <t>Магистратура (в процессе)</t>
  </si>
  <si>
    <t>Нет</t>
  </si>
  <si>
    <t>Да</t>
  </si>
  <si>
    <t>Автор транскрипта</t>
  </si>
  <si>
    <t xml:space="preserve">Андреев М.А. Добрянская А.Р. </t>
  </si>
  <si>
    <t>Формат</t>
  </si>
  <si>
    <t>Офлайн</t>
  </si>
  <si>
    <t>Онлайн</t>
  </si>
  <si>
    <t>Credit_status</t>
  </si>
  <si>
    <t>Position</t>
  </si>
  <si>
    <t>Бакалавриат (в процессе</t>
  </si>
  <si>
    <t>Разработчик-исследователь (генерация)</t>
  </si>
  <si>
    <t>Разработчик-исследователь (графические технологии)</t>
  </si>
  <si>
    <t>Unity разработчик</t>
  </si>
  <si>
    <t>Руководитель</t>
  </si>
  <si>
    <t>Дизайнер</t>
  </si>
  <si>
    <t>Руководитель,
Лид Unity разработчик</t>
  </si>
  <si>
    <t>Геймдизайнер</t>
  </si>
  <si>
    <t>Контент-менеджер</t>
  </si>
  <si>
    <t>3D-моделлер</t>
  </si>
  <si>
    <t>ML разработчик</t>
  </si>
  <si>
    <t>Python разработчик</t>
  </si>
  <si>
    <t>Unreal разработчик</t>
  </si>
  <si>
    <t>Lead Backend-разработчик</t>
  </si>
  <si>
    <t>Разработчик-исследователь</t>
  </si>
  <si>
    <t>Разработчик-исследователь (шейдеры + РК)</t>
  </si>
  <si>
    <t>2D растровый художник</t>
  </si>
  <si>
    <t>Саунддизайнер</t>
  </si>
  <si>
    <t>Лид 3D-моделлер</t>
  </si>
  <si>
    <t>Разработчик-исследователь (POI)</t>
  </si>
  <si>
    <t>Контент-маркетолог</t>
  </si>
  <si>
    <t>Руководитель,
Лид Python разработчик</t>
  </si>
  <si>
    <t>Руководитель,
Лид геймдизайнер</t>
  </si>
  <si>
    <t>Разработчик-исследователь (алгоритмов оптимизации графики)</t>
  </si>
  <si>
    <t>Lead Дизайнер</t>
  </si>
  <si>
    <t>Разработчик-исследователь (подсистема эрозии)</t>
  </si>
  <si>
    <t>Контент-мейкер</t>
  </si>
  <si>
    <t>Grade</t>
  </si>
  <si>
    <r>
      <t xml:space="preserve">"База данных состоит из двух листов: “Интервью” и “Опрос”. 
Первый лист (“Интервью”) содержит информацию о дате и длительности интервью, социально-демографических характеристиках информантов, а также ссылки на транскрипты и записи каждого интервью. В период с 15.03.2024 по 11.04.2024  было собрано 10 интервью общей длительностью 22 часа 29 минут, средняя длительность интервью  составляет 2 часа 15 минут. 6 интервью были проведены в офлайн-формате, 4 - в онлайн-формате с использованием платформы Google Meet. Выборку составили все члены совета директоров (8 человек, интервью 3-10), а также те участники стартапа, которые застали время его основания (2 человека, интервью 1-2). Доступ к информантам был получен через ключевого информанта, одного из членов совета директоров.
Второй лист (“Опрос”) содержит результаты формализованного опроса участников стартапа, который проводился в онлайн-формате в период с 08.04.2024 по 14.04.2024 с использованием функционала платформы “Анкетолог”. Всего в опросе приняли участие 46 человек из 108, что составляет 43% от общего количества участников стартапа. Опрос проводился в неанонимном формате для построения социометрии, поэтому для обеспечения конфиденциальности данных настоящие имена респондентов были перекодированы в уникальные ID (поле </t>
    </r>
    <r>
      <rPr>
        <i/>
        <sz val="12"/>
        <color rgb="FF000000"/>
        <rFont val="Calibri"/>
        <family val="2"/>
        <charset val="204"/>
      </rPr>
      <t>respondent_id</t>
    </r>
    <r>
      <rPr>
        <sz val="12"/>
        <color rgb="FF000000"/>
        <rFont val="Calibri"/>
        <family val="2"/>
        <charset val="204"/>
      </rPr>
      <t xml:space="preserve">). 
Данные в полях </t>
    </r>
    <r>
      <rPr>
        <i/>
        <sz val="12"/>
        <color rgb="FF000000"/>
        <rFont val="Calibri"/>
        <family val="2"/>
        <charset val="204"/>
      </rPr>
      <t>Q1_1 - Q1_11</t>
    </r>
    <r>
      <rPr>
        <sz val="12"/>
        <color rgb="FF000000"/>
        <rFont val="Calibri"/>
        <family val="2"/>
        <charset val="204"/>
      </rPr>
      <t xml:space="preserve"> соответствуют субъективным оценкам респондента степени согласия с суждениями о неопределенности на рабочем месте (формулировки суждений приведены в комментариях к полям). 
Данные в полях</t>
    </r>
    <r>
      <rPr>
        <i/>
        <sz val="12"/>
        <color rgb="FF000000"/>
        <rFont val="Calibri"/>
        <family val="2"/>
        <charset val="204"/>
      </rPr>
      <t xml:space="preserve"> Sociometry_1 - Sociometry_8</t>
    </r>
    <r>
      <rPr>
        <sz val="12"/>
        <color rgb="FF000000"/>
        <rFont val="Calibri"/>
        <family val="2"/>
        <charset val="204"/>
      </rPr>
      <t xml:space="preserve"> (формулировки суждений приведены в комментариях к полям) представляют собой словарь, в котором ключом является кодовое имя участника, с которым респондент взаимодействует по теме вопроса, а значением - пара “Время знакомства” и “Частота взаимодействия” с указанным участником по теме вопроса. Например, поле </t>
    </r>
    <r>
      <rPr>
        <i/>
        <sz val="12"/>
        <color rgb="FF000000"/>
        <rFont val="Calibri"/>
        <family val="2"/>
        <charset val="204"/>
      </rPr>
      <t>Sociometry_2</t>
    </r>
    <r>
      <rPr>
        <sz val="12"/>
        <color rgb="FF000000"/>
        <rFont val="Calibri"/>
        <family val="2"/>
        <charset val="204"/>
      </rPr>
      <t xml:space="preserve"> для респондента </t>
    </r>
    <r>
      <rPr>
        <i/>
        <sz val="12"/>
        <color rgb="FF000000"/>
        <rFont val="Calibri"/>
        <family val="2"/>
        <charset val="204"/>
      </rPr>
      <t>codename_79</t>
    </r>
    <r>
      <rPr>
        <sz val="12"/>
        <color rgb="FF000000"/>
        <rFont val="Calibri"/>
        <family val="2"/>
        <charset val="204"/>
      </rPr>
      <t xml:space="preserve"> выглядит следующим образом: </t>
    </r>
    <r>
      <rPr>
        <i/>
        <sz val="12"/>
        <color rgb="FF000000"/>
        <rFont val="Calibri"/>
        <family val="2"/>
        <charset val="204"/>
      </rPr>
      <t>“codename_6: [1 - 5 месяцев,  Редко], codename_47: [6 - 11 месяцев,  Редко]”</t>
    </r>
    <r>
      <rPr>
        <sz val="12"/>
        <color rgb="FF000000"/>
        <rFont val="Calibri"/>
        <family val="2"/>
        <charset val="204"/>
      </rPr>
      <t xml:space="preserve">. Это значит, что респодент </t>
    </r>
    <r>
      <rPr>
        <i/>
        <sz val="12"/>
        <color rgb="FF000000"/>
        <rFont val="Calibri"/>
        <family val="2"/>
        <charset val="204"/>
      </rPr>
      <t>codename_79 редко</t>
    </r>
    <r>
      <rPr>
        <sz val="12"/>
        <color rgb="FF000000"/>
        <rFont val="Calibri"/>
        <family val="2"/>
        <charset val="204"/>
      </rPr>
      <t xml:space="preserve"> взаимодействует с респондентом </t>
    </r>
    <r>
      <rPr>
        <i/>
        <sz val="12"/>
        <color rgb="FF000000"/>
        <rFont val="Calibri"/>
        <family val="2"/>
        <charset val="204"/>
      </rPr>
      <t>codename_6</t>
    </r>
    <r>
      <rPr>
        <sz val="12"/>
        <color rgb="FF000000"/>
        <rFont val="Calibri"/>
        <family val="2"/>
        <charset val="204"/>
      </rPr>
      <t xml:space="preserve"> (время знакомства составляет </t>
    </r>
    <r>
      <rPr>
        <i/>
        <sz val="12"/>
        <color rgb="FF000000"/>
        <rFont val="Calibri"/>
        <family val="2"/>
        <charset val="204"/>
      </rPr>
      <t>1-5 месяцев</t>
    </r>
    <r>
      <rPr>
        <sz val="12"/>
        <color rgb="FF000000"/>
        <rFont val="Calibri"/>
        <family val="2"/>
        <charset val="204"/>
      </rPr>
      <t xml:space="preserve">) и </t>
    </r>
    <r>
      <rPr>
        <i/>
        <sz val="12"/>
        <color rgb="FF000000"/>
        <rFont val="Calibri"/>
        <family val="2"/>
        <charset val="204"/>
      </rPr>
      <t>редко</t>
    </r>
    <r>
      <rPr>
        <sz val="12"/>
        <color rgb="FF000000"/>
        <rFont val="Calibri"/>
        <family val="2"/>
        <charset val="204"/>
      </rPr>
      <t xml:space="preserve"> взаимодействует с респондентом </t>
    </r>
    <r>
      <rPr>
        <i/>
        <sz val="12"/>
        <color rgb="FF000000"/>
        <rFont val="Calibri"/>
        <family val="2"/>
        <charset val="204"/>
      </rPr>
      <t>codename_47</t>
    </r>
    <r>
      <rPr>
        <sz val="12"/>
        <color rgb="FF000000"/>
        <rFont val="Calibri"/>
        <family val="2"/>
        <charset val="204"/>
      </rPr>
      <t xml:space="preserve"> (время знакомства составляет </t>
    </r>
    <r>
      <rPr>
        <i/>
        <sz val="12"/>
        <color rgb="FF000000"/>
        <rFont val="Calibri"/>
        <family val="2"/>
        <charset val="204"/>
      </rPr>
      <t>6-11 месяцев</t>
    </r>
    <r>
      <rPr>
        <sz val="12"/>
        <color rgb="FF000000"/>
        <rFont val="Calibri"/>
        <family val="2"/>
        <charset val="204"/>
      </rPr>
      <t xml:space="preserve">) по поводу идей для улучшения текущих проектов. Такой формат хранения данных обусловлен удобством при построении социограммы с помощью библиотеки NetworkX языка Python.
Данные в полях </t>
    </r>
    <r>
      <rPr>
        <i/>
        <sz val="12"/>
        <color rgb="FF000000"/>
        <rFont val="Calibri"/>
        <family val="2"/>
        <charset val="204"/>
      </rPr>
      <t>Q2_1 - Q2_8</t>
    </r>
    <r>
      <rPr>
        <sz val="12"/>
        <color rgb="FF000000"/>
        <rFont val="Calibri"/>
        <family val="2"/>
        <charset val="204"/>
      </rPr>
      <t xml:space="preserve"> соответствуют субъективным оценкам респондента степени согласия с суждениями об увлеченности видеоиграми (формулировки суждений приведены в комментариях к полям). 
Оставшиеся поля базы содержат информацию о социально-демографических характеристиках респондентов: возрасте, максимальном уровне образования, продолжительности работы в стартапе, продолжительности работы в проекте, опыте работы в других организациях по специальности в рамках стартапа, занятости в других организациях по специальности в рамках стартапа в настоящий момент, уровне компетенций (grade), числе смененных проектов в рамках стартапа, способе оплаты работы, должности в стартапе, коде проекта респондента, факультете (формулировки вопросов и варианты ответов приведены в комментариях к полям).</t>
    </r>
  </si>
  <si>
    <t>Продукт</t>
  </si>
  <si>
    <t>Иван</t>
  </si>
  <si>
    <t>Приложение для поиска стажировок</t>
  </si>
  <si>
    <t>Дарья</t>
  </si>
  <si>
    <t>Приложение для изучения английского языка</t>
  </si>
  <si>
    <t>Данил</t>
  </si>
  <si>
    <t>Агрегатор мероприятий</t>
  </si>
  <si>
    <t>Андреев М.А.</t>
  </si>
  <si>
    <t xml:space="preserve">Добрянская А.Р. </t>
  </si>
  <si>
    <t>Время существования стартапа</t>
  </si>
  <si>
    <t>6 месяцев</t>
  </si>
  <si>
    <t>1 год 3 месяца</t>
  </si>
  <si>
    <t>Размер стартапа</t>
  </si>
  <si>
    <t xml:space="preserve">Для пилотирования гайда полуструктурированного интервью про историю развития стартапа было отобрано 3 респондента-основателя действующих IT-стартапов. Сфера IT была выбрана для того, чтобы приблизиться к сфере эмпирического объекта исследования.
Рекрутмент респондентов происходил через размещение приглашения поучаствовать в исследовании про историю развития стартапов в Telegram-беседе майнора ВШЭ «Стартап как диплом» с дальнейшим самоотбором респондентов. 
Материалы интервью были собраны с 28 января по 2 февраля 2024 года. Интервью проводились в онлайн-формате со включенной камерой в онлайн-формате с использованием приложение Google Meet. Онлайн-формат проведения интервью в рамках пилотажа был выбран исходя из того, что в полевых условиях также предполагается проведение онлайн-интервью из-за дистанционного формата работы участников стартапа. </t>
  </si>
  <si>
    <t>Специальность</t>
  </si>
  <si>
    <t>Артем</t>
  </si>
  <si>
    <t>Карен</t>
  </si>
  <si>
    <t>Анна</t>
  </si>
  <si>
    <t>Разработчик (middle)</t>
  </si>
  <si>
    <t>Product-manager (middle)</t>
  </si>
  <si>
    <t>Аналитик (junior+)</t>
  </si>
  <si>
    <t>Разработчик (junior)</t>
  </si>
  <si>
    <t xml:space="preserve">С 1 по 3 февраля 2024 года было проведено 4 когнитивных интервью по вопросам анкеты, посвященным неопределенности на рабочем месте. Интервью проводились в офлайн и онлайн форматах с включенной камерой с использованием приложение Google Meet. 
Респонденты отбирались из социального окружения исследователей, что соответствует удобной выборке. Критерием отбора респондентов выступала текущая занятость в команде, которая разрабатывает IT-продукт. Данные критерии отбора сближают респондентов с участниками исследуемого стартапа. </t>
  </si>
  <si>
    <t xml:space="preserve">Также на отдельных страницах прикладываем информацию об интервью, которые были взяты в рамках пилотажа исследования. Страница "Пилотаж_гайд" посвящена пилотированию основного гайда исследования. Страница "Пилотаж_неопределенность" посвящена когнитивным интервью по вопросам анкеты, связанными с неопределенностью на рабочем месте. </t>
  </si>
  <si>
    <t>Codename</t>
  </si>
  <si>
    <t>Project</t>
  </si>
  <si>
    <t>Credit</t>
  </si>
  <si>
    <t>Project_id</t>
  </si>
  <si>
    <t>Генерация локаций</t>
  </si>
  <si>
    <t>codename_2</t>
  </si>
  <si>
    <t>PR и SMM</t>
  </si>
  <si>
    <t>Видеомейкер</t>
  </si>
  <si>
    <t>codename_3</t>
  </si>
  <si>
    <t>LOD</t>
  </si>
  <si>
    <t>codename_4</t>
  </si>
  <si>
    <t>Smasher VR</t>
  </si>
  <si>
    <t>Ядро</t>
  </si>
  <si>
    <t>codename_6</t>
  </si>
  <si>
    <t>Лид Unity разработчик</t>
  </si>
  <si>
    <t>codename_7</t>
  </si>
  <si>
    <t>Monstercity</t>
  </si>
  <si>
    <t>codename_9</t>
  </si>
  <si>
    <t>ИИ</t>
  </si>
  <si>
    <t>codename_10</t>
  </si>
  <si>
    <t xml:space="preserve">Hive </t>
  </si>
  <si>
    <t>Backend-разработчик</t>
  </si>
  <si>
    <t>Exoworld</t>
  </si>
  <si>
    <t>codename_13</t>
  </si>
  <si>
    <t>codename_14</t>
  </si>
  <si>
    <t>GUI</t>
  </si>
  <si>
    <t>codename_15</t>
  </si>
  <si>
    <t>Fairypunk</t>
  </si>
  <si>
    <t>Озвучка</t>
  </si>
  <si>
    <t>codename_17</t>
  </si>
  <si>
    <t>codename_18</t>
  </si>
  <si>
    <t>Инженер суперкомпьютера</t>
  </si>
  <si>
    <t>codename_19</t>
  </si>
  <si>
    <t>Flavorful Story</t>
  </si>
  <si>
    <t>codename_20</t>
  </si>
  <si>
    <t>codename_21</t>
  </si>
  <si>
    <t>Mercatura</t>
  </si>
  <si>
    <t>UI/UX разработчик</t>
  </si>
  <si>
    <t>codename_24</t>
  </si>
  <si>
    <t>codename_25</t>
  </si>
  <si>
    <t>Погода</t>
  </si>
  <si>
    <t>Разработчик-исследователь (выделение области)</t>
  </si>
  <si>
    <t>codename_29</t>
  </si>
  <si>
    <t>codename_30</t>
  </si>
  <si>
    <t>codename_34</t>
  </si>
  <si>
    <t>codename_35</t>
  </si>
  <si>
    <t>codename_38</t>
  </si>
  <si>
    <t>codename_39</t>
  </si>
  <si>
    <t>codename_40</t>
  </si>
  <si>
    <t>Разработчик (NOD)</t>
  </si>
  <si>
    <t>codename_41</t>
  </si>
  <si>
    <t>codename_42</t>
  </si>
  <si>
    <t>codename_43</t>
  </si>
  <si>
    <t>codename_44</t>
  </si>
  <si>
    <t>Ядро, PR и SMM</t>
  </si>
  <si>
    <t>codename_47</t>
  </si>
  <si>
    <t>codename_48</t>
  </si>
  <si>
    <t>Лид геймдизайнер
Проджект менеджер</t>
  </si>
  <si>
    <t>codename_49</t>
  </si>
  <si>
    <t>codename_50</t>
  </si>
  <si>
    <t>Руководитель проекта / Специалист по ИБ</t>
  </si>
  <si>
    <t>codename_51</t>
  </si>
  <si>
    <t>codename_52</t>
  </si>
  <si>
    <t>codename_53</t>
  </si>
  <si>
    <t>GameFuse</t>
  </si>
  <si>
    <t>codename_54</t>
  </si>
  <si>
    <t>RL разработчик</t>
  </si>
  <si>
    <t>Движок</t>
  </si>
  <si>
    <t>codename_61</t>
  </si>
  <si>
    <t>codename_62</t>
  </si>
  <si>
    <t>codename_64</t>
  </si>
  <si>
    <t>codename_71</t>
  </si>
  <si>
    <t>codename_72</t>
  </si>
  <si>
    <t>Лид разработчик (NOD)</t>
  </si>
  <si>
    <t>codename_73</t>
  </si>
  <si>
    <t>codename_74</t>
  </si>
  <si>
    <t>codename_75</t>
  </si>
  <si>
    <t>codename_76</t>
  </si>
  <si>
    <t>Генерация локаций, Ядро</t>
  </si>
  <si>
    <t>codename_82</t>
  </si>
  <si>
    <t>codename_84</t>
  </si>
  <si>
    <t>Разработчик-исследователь (полюметрические облака)</t>
  </si>
  <si>
    <t>codename_86</t>
  </si>
  <si>
    <t>CEO</t>
  </si>
  <si>
    <t>codename_88</t>
  </si>
  <si>
    <t>codename_89</t>
  </si>
  <si>
    <t>Концепт-художник</t>
  </si>
  <si>
    <t>codename_90</t>
  </si>
  <si>
    <t>codename_92</t>
  </si>
  <si>
    <t>codename_94</t>
  </si>
  <si>
    <t>Лид проекта</t>
  </si>
  <si>
    <t>codename_96</t>
  </si>
  <si>
    <t>Lead Frontend-разработчик</t>
  </si>
  <si>
    <t>codename_98</t>
  </si>
  <si>
    <t>codename_99</t>
  </si>
  <si>
    <t>Frontend-разработчик</t>
  </si>
  <si>
    <t>codename_100</t>
  </si>
  <si>
    <t>codename_101</t>
  </si>
  <si>
    <t>codename_102</t>
  </si>
  <si>
    <t>codename_104</t>
  </si>
  <si>
    <t>codename_105</t>
  </si>
  <si>
    <t>codename_106</t>
  </si>
  <si>
    <t>codename_109</t>
  </si>
  <si>
    <t>codename_110</t>
  </si>
  <si>
    <t>codename_111</t>
  </si>
  <si>
    <t>00:15:02</t>
  </si>
  <si>
    <t>00:15:32</t>
  </si>
  <si>
    <t>00:16:28</t>
  </si>
  <si>
    <t>00:11:01</t>
  </si>
  <si>
    <t>00:13:01</t>
  </si>
  <si>
    <t>54:41:20</t>
  </si>
  <si>
    <t>00:08:21</t>
  </si>
  <si>
    <t>00:11:54</t>
  </si>
  <si>
    <t>codename_90: [1 - 5 месяцев,  Время от времени], codename_11: [6 - 11 месяцев,  Время от времени], codename_57: [6 - 11 месяцев,  Часто], codename_78: [6 - 11 месяцев,  Часто]</t>
  </si>
  <si>
    <t>codename_11: [6 - 11 месяцев,  Время от времени], codename_57: [6 - 11 месяцев,  Часто], codename_78: [6 - 11 месяцев,  Часто]</t>
  </si>
  <si>
    <t>codename_57: [6 - 11 месяцев,  Часто]</t>
  </si>
  <si>
    <t>codename_78: [6 - 11 месяцев,  Часто]</t>
  </si>
  <si>
    <t>codename_90: [1 - 5 месяцев,  Время от времени], codename_57: [6 - 11 месяцев,  Часто], codename_78: [6 - 11 месяцев,  Часто]</t>
  </si>
  <si>
    <t>codename_20: [1 - 5 месяцев,  Часто], codename_57: [1 - 5 месяцев,  Часто], codename_78: [1 - 5 месяцев,  Часто]</t>
  </si>
  <si>
    <t>codename_107: [3 года и более,  Редко]</t>
  </si>
  <si>
    <t>codename_107: [3 года и более,  Время от времени]</t>
  </si>
  <si>
    <t>codename_78: [1 - 5 месяцев,  Время от времени]</t>
  </si>
  <si>
    <t>codename_20: [1 - 5 месяцев,  Время от времени], codename_57: [1 - 5 месяцев,  Время от времени], codename_78: [1 - 5 месяцев,  Время от времени]</t>
  </si>
  <si>
    <t>codename_12: [1 - 5 месяцев,  Время от времени], codename_46: [6 - 11 месяцев,  Часто], codename_65: [6 - 11 месяцев,  Редко]</t>
  </si>
  <si>
    <t>codename_12: [1 - 5 месяцев,  Часто], codename_46: [6 - 11 месяцев,  Часто], codename_65: [6 - 11 месяцев,  Время от времени]</t>
  </si>
  <si>
    <t>codename_12: [1 - 5 месяцев,  Редко], codename_46: [6 - 11 месяцев,  Редко], codename_65: [6 - 11 месяцев,  Редко]</t>
  </si>
  <si>
    <t>codename_46: [6 - 11 месяцев,  Время от времени]</t>
  </si>
  <si>
    <t>codename_65: [6 - 11 месяцев,  Время от времени]</t>
  </si>
  <si>
    <t>codename_79: [2,5 года - 2 года и 11 месяцев,  Редко]</t>
  </si>
  <si>
    <t>codename_6: [6 - 11 месяцев,  Время от времени], codename_79: [2,5 года - 2 года и 11 месяцев,  Время от времени]</t>
  </si>
  <si>
    <t>codename_6: [6 - 11 месяцев,  Часто], codename_37: [6 - 11 месяцев,  Часто], codename_49: [6 - 11 месяцев,  Часто], codename_71: [6 - 11 месяцев,  Часто], codename_87: [6 - 11 месяцев,  Часто], codename_98: [6 - 11 месяцев,  Часто]</t>
  </si>
  <si>
    <t>codename_71: [6 - 11 месяцев,  Часто]</t>
  </si>
  <si>
    <t>codename_6: [6 - 11 месяцев,  Время от времени], codename_79: [2,5 года - 2 года и 11 месяцев,  Редко]</t>
  </si>
  <si>
    <t>codename_33: [3 года и более,  Часто]</t>
  </si>
  <si>
    <t>codename_33: [1 - 5 месяцев,  Часто]</t>
  </si>
  <si>
    <t>codename_33: [1 - 5 месяцев,  Время от времени]</t>
  </si>
  <si>
    <t>codename_26: [1 - 5 месяцев,  Редко], codename_33: [1 - 5 месяцев,  Время от времени], codename_110: [1 - 5 месяцев,  Редко]</t>
  </si>
  <si>
    <t>codename_33: [1 - 5 месяцев,  Время от времени], codename_110: [1 - 5 месяцев,  Редко]</t>
  </si>
  <si>
    <t>codename_73: [1 - 5 месяцев,  Время от времени]</t>
  </si>
  <si>
    <t>codename_86: [6 - 11 месяцев,  Редко]</t>
  </si>
  <si>
    <t>codename_23: [6 - 11 месяцев,  Часто], codename_56: [6 - 11 месяцев,  Редко], codename_79: [6 - 11 месяцев,  Время от времени], codename_92: [6 - 11 месяцев,  Редко], codename_96: [6 - 11 месяцев,  Время от времени], codename_86: [1 год  - 1 год и 5 месяцев,  Часто], codename_44: [1,5 года  - 1 год и 11 месяцев,  Часто]</t>
  </si>
  <si>
    <t>codename_56: [6 - 11 месяцев,  Часто], codename_79: [6 - 11 месяцев,  Часто], codename_86: [6 - 11 месяцев,  Часто], codename_44: [1,5 года  - 1 год и 11 месяцев,  Время от времени]</t>
  </si>
  <si>
    <t>codename_23: [6 - 11 месяцев,  Часто], codename_92: [6 - 11 месяцев,  Время от времени], codename_96: [6 - 11 месяцев,  Время от времени], codename_44: [1,5 года  - 1 год и 11 месяцев,  Часто]</t>
  </si>
  <si>
    <t>codename_5: [6 - 11 месяцев,  Редко], codename_56: [6 - 11 месяцев,  Редко], codename_65: [6 - 11 месяцев,  Редко], codename_79: [6 - 11 месяцев,  Редко]</t>
  </si>
  <si>
    <t>codename_48: [6 - 11 месяцев,  Часто], codename_87: [6 - 11 месяцев,  Время от времени]</t>
  </si>
  <si>
    <t>codename_6: [6 - 11 месяцев,  Время от времени], codename_48: [6 - 11 месяцев,  Часто], codename_87: [6 - 11 месяцев,  Время от времени]</t>
  </si>
  <si>
    <t>codename_49: [6 - 11 месяцев,  Редко], codename_87: [6 - 11 месяцев,  Время от времени]</t>
  </si>
  <si>
    <t>codename_6: [1 - 5 месяцев,  Редко]</t>
  </si>
  <si>
    <t>codename_48: [6 - 11 месяцев,  Часто], codename_87: [6 - 11 месяцев,  Время от времени], codename_55: [1 год  - 1 год и 5 месяцев,  Редко]</t>
  </si>
  <si>
    <t>codename_6: [1 - 5 месяцев,  Время от времени], codename_48: [6 - 11 месяцев,  Часто]</t>
  </si>
  <si>
    <t>codename_48: [6 - 11 месяцев,  Часто]</t>
  </si>
  <si>
    <t>codename_79: [6 - 11 месяцев,  Время от времени]</t>
  </si>
  <si>
    <t>codename_55: [6 - 11 месяцев,  Время от времени], codename_79: [6 - 11 месяцев,  Время от времени]</t>
  </si>
  <si>
    <t>7. Senior+</t>
  </si>
  <si>
    <t>Международный институт экономики и финансов (ВШЭ)</t>
  </si>
  <si>
    <t>codename_60: [1,5 года  - 1 год и 11 месяцев,  Редко]</t>
  </si>
  <si>
    <t>codename_55: [6 - 11 месяцев,  Редко]</t>
  </si>
  <si>
    <t>codename_55: [6 - 11 месяцев,  Время от времени]</t>
  </si>
  <si>
    <t>codename_82: [1 - 5 месяцев,  Редко]</t>
  </si>
  <si>
    <t>00:07:28</t>
  </si>
  <si>
    <t>Gender</t>
  </si>
  <si>
    <t>F</t>
  </si>
  <si>
    <t>M</t>
  </si>
  <si>
    <t>Program</t>
  </si>
  <si>
    <t>Office</t>
  </si>
  <si>
    <t>Outsider</t>
  </si>
  <si>
    <t>БИВ</t>
  </si>
  <si>
    <t>БИБ</t>
  </si>
  <si>
    <t>БПМ</t>
  </si>
  <si>
    <t>СКБ</t>
  </si>
  <si>
    <t>БИТ</t>
  </si>
  <si>
    <t>Office/БПМ</t>
  </si>
  <si>
    <t>Office/БИВ</t>
  </si>
  <si>
    <t>Group</t>
  </si>
  <si>
    <t>Office/БИТ</t>
  </si>
  <si>
    <t>Office/Outsider</t>
  </si>
  <si>
    <t>Star</t>
  </si>
  <si>
    <t>Wise</t>
  </si>
  <si>
    <t>Popular</t>
  </si>
  <si>
    <t>Superior</t>
  </si>
  <si>
    <t>00:20:06</t>
  </si>
  <si>
    <t>00:12:26</t>
  </si>
  <si>
    <t>00:06:08</t>
  </si>
  <si>
    <t>00:07:00</t>
  </si>
  <si>
    <t>00:08:53</t>
  </si>
  <si>
    <t>00:13:44</t>
  </si>
  <si>
    <t>00:08:18</t>
  </si>
  <si>
    <t>Project_name</t>
  </si>
  <si>
    <t>codename_61: [1 - 5 месяцев,  Время от времени], codename_104: [6 - 11 месяцев,  часто], codename_38: [2,5 года - 2 года и 11 месяцев,  часто], codename_74: [2,5 года - 2 года и 11 месяцев,  часто]</t>
  </si>
  <si>
    <t>codename_54: [1 - 5 месяцев,  редко]</t>
  </si>
  <si>
    <t>codename_104: [6 - 11 месяцев,  часто], codename_74: [2,5 года - 2 года и 11 месяцев,  часто]</t>
  </si>
  <si>
    <t>codename_54: [1 - 5 месяцев,  редко], codename_61: [1 - 5 месяцев,  редко], codename_104: [6 - 11 месяцев,  часто], codename_47: [2,5 года - 2 года и 11 месяцев,  Время от времени], codename_74: [2,5 года - 2 года и 11 месяцев,  часто]</t>
  </si>
  <si>
    <t>codename_5: [6 - 11 месяцев,  редко], codename_86: [6 - 11 месяцев,  редко]</t>
  </si>
  <si>
    <t>codename_5: [6 - 11 месяцев,  Время от времени], codename_28: [6 - 11 месяцев,  Время от времени], codename_56: [6 - 11 месяцев,  Время от времени], codename_86: [6 - 11 месяцев,  Время от времени], codename_108: [6 - 11 месяцев,  Время от времени], codename_93: [3 года и более,  Время от времени]</t>
  </si>
  <si>
    <t>codename_28: [6 - 11 месяцев,  часто], codename_51: [6 - 11 месяцев,  часто], codename_63: [6 - 11 месяцев,  часто], codename_93: [6 - 11 месяцев,  часто], codename_108: [6 - 11 месяцев,  часто]</t>
  </si>
  <si>
    <t>codename_51: [1 - 5 месяцев,  Время от времени], codename_28: [6 - 11 месяцев,  Время от времени], codename_63: [6 - 11 месяцев,  Время от времени], codename_93: [6 - 11 месяцев,  Время от времени], codename_108: [6 - 11 месяцев,  Время от времени]</t>
  </si>
  <si>
    <t>codename_5: [6 - 11 месяцев,  Время от времени], codename_56: [6 - 11 месяцев,  Время от времени], codename_86: [6 - 11 месяцев,  Время от времени]</t>
  </si>
  <si>
    <t>codename_86: [6 - 11 месяцев,  Время от времени]</t>
  </si>
  <si>
    <t>codename_12: [1 - 5 месяцев,  часто], codename_65: [6 - 11 месяцев,  Время от времени]</t>
  </si>
  <si>
    <t>codename_12: [1 - 5 месяцев,  часто]</t>
  </si>
  <si>
    <t>codename_92: [1 - 5 месяцев,  часто]</t>
  </si>
  <si>
    <t>codename_86: [1 - 5 месяцев,  редко]</t>
  </si>
  <si>
    <t>codename_14: [1 - 5 месяцев,  Время от времени], codename_92: [1 - 5 месяцев,  часто]</t>
  </si>
  <si>
    <t>codename_50: [1 - 5 месяцев,  редко]</t>
  </si>
  <si>
    <t>codename_33: [6 - 11 месяцев,  редко], codename_86: [2 года  - 2 года и 5 месяцев,  Время от времени]</t>
  </si>
  <si>
    <t>codename_86: [2 года  - 2 года и 5 месяцев,  часто]</t>
  </si>
  <si>
    <t>codename_33: [6 - 11 месяцев,  редко]</t>
  </si>
  <si>
    <t>codename_33: [6 - 11 месяцев,  Время от времени], codename_86: [2 года  - 2 года и 5 месяцев,  Время от времени]</t>
  </si>
  <si>
    <t>codename_86: [2 года  - 2 года и 5 месяцев,  Время от времени]</t>
  </si>
  <si>
    <t>codename_47: [2 года  - 2 года и 5 месяцев,  Время от времени]</t>
  </si>
  <si>
    <t>codename_61: [1 - 5 месяцев,  Время от времени], codename_47: [2 года  - 2 года и 5 месяцев,  Время от времени], codename_74: [2 года  - 2 года и 5 месяцев,  Время от времени]</t>
  </si>
  <si>
    <t>codename_39: [1 - 5 месяцев,  Время от времени], codename_52: [1 - 5 месяцев,  редко], codename_54: [1 - 5 месяцев,  редко], codename_61: [1 - 5 месяцев,  Время от времени], codename_95: [1 - 5 месяцев,  Время от времени], codename_104: [1 - 5 месяцев,  редко], codename_38: [2 года  - 2 года и 5 месяцев,  редко], codename_47: [2 года  - 2 года и 5 месяцев,  Время от времени], codename_74: [2 года  - 2 года и 5 месяцев,  редко], codename_76: [2 года  - 2 года и 5 месяцев,  редко]</t>
  </si>
  <si>
    <t>codename_47: [2 года  - 2 года и 5 месяцев,  редко]</t>
  </si>
  <si>
    <t>codename_61: [1 - 5 месяцев,  редко], codename_47: [2 года  - 2 года и 5 месяцев,  редко], codename_74: [2 года  - 2 года и 5 месяцев,  редко]</t>
  </si>
  <si>
    <t>codename_104: [2,5 года - 2 года и 11 месяцев,  Время от времени]</t>
  </si>
  <si>
    <t>codename_23: [6 - 11 месяцев,  часто], codename_88: [6 - 11 месяцев,  Время от времени]</t>
  </si>
  <si>
    <t>codename_23: [6 - 11 месяцев,  Время от времени]</t>
  </si>
  <si>
    <t>codename_23: [6 - 11 месяцев,  Время от времени], codename_88: [6 - 11 месяцев,  Время от времени]</t>
  </si>
  <si>
    <t>codename_50: [6 - 11 месяцев,  редко]</t>
  </si>
  <si>
    <t>codename_23: [2 года  - 2 года и 5 месяцев,  редко]</t>
  </si>
  <si>
    <t>codename_10: [1 - 5 месяцев,  Время от времени], codename_24: [1 - 5 месяцев,  Время от времени]</t>
  </si>
  <si>
    <t>codename_10: [1 - 5 месяцев,  Время от времени]</t>
  </si>
  <si>
    <t>codename_10: [1 - 5 месяцев,  редко], codename_24: [1 - 5 месяцев,  редко], codename_50: [1 - 5 месяцев,  редко], codename_23: [2 года  - 2 года и 5 месяцев,  редко], codename_44: [2 года  - 2 года и 5 месяцев,  редко]</t>
  </si>
  <si>
    <t>codename_44: [2 года  - 2 года и 5 месяцев,  редко]</t>
  </si>
  <si>
    <t>codename_24: [1 - 5 месяцев,  редко]</t>
  </si>
  <si>
    <t>codename_10: [1 - 5 месяцев,  редко]</t>
  </si>
  <si>
    <t>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</si>
</sst>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rgb="FF000000"/>
      <name val="Calibri"/>
    </font>
    <font>
      <sz val="8"/>
      <color rgb="FF000000"/>
      <name val="Courier New"/>
      <family val="3"/>
      <charset val="204"/>
    </font>
    <font>
      <b/>
      <sz val="12"/>
      <color rgb="FF000000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2"/>
      <color theme="10"/>
      <name val="Calibri"/>
      <family val="2"/>
      <charset val="204"/>
    </font>
    <font>
      <sz val="8"/>
      <name val="Calibri"/>
      <family val="2"/>
      <charset val="204"/>
    </font>
    <font>
      <sz val="12"/>
      <color rgb="FF000000"/>
      <name val="Calibri"/>
      <family val="2"/>
      <charset val="204"/>
    </font>
    <font>
      <i/>
      <sz val="12"/>
      <color rgb="FF000000"/>
      <name val="Calibri"/>
      <family val="2"/>
      <charset val="204"/>
    </font>
    <font>
      <b/>
      <sz val="10"/>
      <color theme="1"/>
      <name val="Calibri"/>
      <family val="2"/>
      <charset val="204"/>
    </font>
    <font>
      <sz val="10"/>
      <color theme="1"/>
      <name val="Calibri"/>
      <family val="2"/>
      <charset val="204"/>
    </font>
    <font>
      <u/>
      <sz val="10"/>
      <color theme="10"/>
      <name val="Calibri"/>
      <family val="2"/>
      <charset val="204"/>
    </font>
    <font>
      <b/>
      <sz val="10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7" fillId="0" borderId="0"/>
  </cellStyleXfs>
  <cellXfs count="42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46" fontId="0" fillId="0" borderId="0" xfId="0" applyNumberFormat="1"/>
    <xf numFmtId="0" fontId="0" fillId="0" borderId="0" xfId="0" applyAlignment="1">
      <alignment horizontal="center"/>
    </xf>
    <xf numFmtId="0" fontId="5" fillId="0" borderId="0" xfId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14" fontId="10" fillId="0" borderId="0" xfId="0" applyNumberFormat="1" applyFont="1" applyAlignment="1">
      <alignment horizontal="center" vertical="center"/>
    </xf>
    <xf numFmtId="21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1" fillId="0" borderId="0" xfId="1" applyFont="1" applyBorder="1" applyAlignment="1">
      <alignment horizontal="center" vertical="center"/>
    </xf>
    <xf numFmtId="21" fontId="10" fillId="0" borderId="0" xfId="0" applyNumberFormat="1" applyFont="1" applyAlignment="1">
      <alignment horizontal="center" vertical="center"/>
    </xf>
    <xf numFmtId="0" fontId="13" fillId="0" borderId="0" xfId="0" applyFont="1"/>
    <xf numFmtId="0" fontId="7" fillId="0" borderId="0" xfId="0" applyFont="1" applyAlignment="1">
      <alignment vertical="top"/>
    </xf>
    <xf numFmtId="0" fontId="5" fillId="0" borderId="0" xfId="1" applyAlignment="1">
      <alignment vertical="top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0" fontId="11" fillId="0" borderId="0" xfId="1" applyFont="1" applyBorder="1" applyAlignment="1">
      <alignment horizontal="center" vertical="center" wrapText="1"/>
    </xf>
    <xf numFmtId="0" fontId="13" fillId="0" borderId="0" xfId="0" applyFont="1" applyAlignment="1">
      <alignment horizontal="left" vertical="top"/>
    </xf>
    <xf numFmtId="0" fontId="12" fillId="0" borderId="0" xfId="0" applyFont="1" applyAlignment="1">
      <alignment horizontal="center" vertical="top"/>
    </xf>
    <xf numFmtId="0" fontId="13" fillId="0" borderId="0" xfId="0" applyFont="1" applyAlignment="1">
      <alignment horizontal="center" vertical="top"/>
    </xf>
    <xf numFmtId="0" fontId="13" fillId="0" borderId="0" xfId="0" applyFont="1" applyAlignment="1">
      <alignment vertical="top"/>
    </xf>
    <xf numFmtId="0" fontId="13" fillId="0" borderId="0" xfId="0" quotePrefix="1" applyFont="1" applyAlignment="1">
      <alignment horizontal="left" vertical="top"/>
    </xf>
    <xf numFmtId="0" fontId="10" fillId="0" borderId="0" xfId="0" applyFont="1" applyAlignment="1">
      <alignment horizontal="center" vertical="top"/>
    </xf>
    <xf numFmtId="0" fontId="11" fillId="0" borderId="0" xfId="1" applyFont="1" applyFill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3" fillId="0" borderId="0" xfId="2" applyFont="1"/>
    <xf numFmtId="0" fontId="13" fillId="0" borderId="0" xfId="0" applyFont="1" applyAlignment="1">
      <alignment horizontal="left" vertical="center"/>
    </xf>
    <xf numFmtId="0" fontId="13" fillId="0" borderId="0" xfId="2" applyFont="1" applyAlignment="1">
      <alignment horizontal="center"/>
    </xf>
    <xf numFmtId="0" fontId="13" fillId="0" borderId="0" xfId="0" quotePrefix="1" applyFont="1" applyAlignment="1">
      <alignment horizontal="left" vertical="center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13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</cellXfs>
  <cellStyles count="3">
    <cellStyle name="Гиперссылка" xfId="1" builtinId="8"/>
    <cellStyle name="Обычный" xfId="0" builtinId="0"/>
    <cellStyle name="Обычный 2" xfId="2" xr:uid="{53B92C9D-A9F0-4E56-8BBE-9FF410614F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BBA91-47D0-4330-BD46-9CC55CDDCED7}">
  <sheetPr codeName="Лист1"/>
  <dimension ref="B2:R41"/>
  <sheetViews>
    <sheetView zoomScale="74" workbookViewId="0">
      <selection activeCell="U36" sqref="U36"/>
    </sheetView>
  </sheetViews>
  <sheetFormatPr defaultRowHeight="15.5" x14ac:dyDescent="0.35"/>
  <sheetData>
    <row r="2" spans="2:18" x14ac:dyDescent="0.35">
      <c r="B2" s="38" t="s">
        <v>468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</row>
    <row r="3" spans="2:18" ht="15.65" customHeight="1" x14ac:dyDescent="0.35"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</row>
    <row r="4" spans="2:18" x14ac:dyDescent="0.35"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</row>
    <row r="5" spans="2:18" x14ac:dyDescent="0.35"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</row>
    <row r="6" spans="2:18" x14ac:dyDescent="0.35"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</row>
    <row r="7" spans="2:18" x14ac:dyDescent="0.35"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</row>
    <row r="8" spans="2:18" x14ac:dyDescent="0.35"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</row>
    <row r="9" spans="2:18" x14ac:dyDescent="0.35"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</row>
    <row r="10" spans="2:18" x14ac:dyDescent="0.35"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</row>
    <row r="11" spans="2:18" x14ac:dyDescent="0.35"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</row>
    <row r="12" spans="2:18" x14ac:dyDescent="0.35"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</row>
    <row r="13" spans="2:18" x14ac:dyDescent="0.35"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</row>
    <row r="14" spans="2:18" x14ac:dyDescent="0.35"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</row>
    <row r="15" spans="2:18" x14ac:dyDescent="0.35"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</row>
    <row r="16" spans="2:18" x14ac:dyDescent="0.35"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</row>
    <row r="17" spans="2:18" x14ac:dyDescent="0.35"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</row>
    <row r="18" spans="2:18" x14ac:dyDescent="0.35"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</row>
    <row r="19" spans="2:18" x14ac:dyDescent="0.35"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</row>
    <row r="20" spans="2:18" x14ac:dyDescent="0.35"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</row>
    <row r="21" spans="2:18" x14ac:dyDescent="0.35"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</row>
    <row r="22" spans="2:18" x14ac:dyDescent="0.35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</row>
    <row r="23" spans="2:18" x14ac:dyDescent="0.35"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</row>
    <row r="24" spans="2:18" x14ac:dyDescent="0.35"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</row>
    <row r="25" spans="2:18" x14ac:dyDescent="0.35"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</row>
    <row r="26" spans="2:18" x14ac:dyDescent="0.35"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</row>
    <row r="27" spans="2:18" x14ac:dyDescent="0.35"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</row>
    <row r="28" spans="2:18" x14ac:dyDescent="0.35"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</row>
    <row r="29" spans="2:18" x14ac:dyDescent="0.35"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</row>
    <row r="30" spans="2:18" x14ac:dyDescent="0.35"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</row>
    <row r="31" spans="2:18" x14ac:dyDescent="0.35"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</row>
    <row r="32" spans="2:18" x14ac:dyDescent="0.35"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</row>
    <row r="34" spans="2:18" x14ac:dyDescent="0.35">
      <c r="B34" s="17" t="str">
        <f>HYPERLINK("https://drive.google.com/drive/folders/1rB2NVn3LzhNXP9kBHcyJglBW5Zz7fsbZ?usp=drive_link", "Ссылка на папку с транскриптами")</f>
        <v>Ссылка на папку с транскриптами</v>
      </c>
      <c r="C34" s="16"/>
      <c r="D34" s="16"/>
      <c r="E34" s="16"/>
    </row>
    <row r="36" spans="2:18" x14ac:dyDescent="0.35">
      <c r="B36" s="17" t="str">
        <f>HYPERLINK("https://drive.google.com/drive/folders/1cbXZOGz4EMF_SXDJFH-lzR4kOYROJ0Sm?usp=drive_link", "Ссылка на папку с записями")</f>
        <v>Ссылка на папку с записями</v>
      </c>
      <c r="C36" s="16"/>
      <c r="D36" s="16"/>
      <c r="E36" s="16"/>
    </row>
    <row r="38" spans="2:18" ht="15.65" customHeight="1" x14ac:dyDescent="0.35">
      <c r="B38" s="38" t="s">
        <v>492</v>
      </c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</row>
    <row r="39" spans="2:18" x14ac:dyDescent="0.35"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</row>
    <row r="40" spans="2:18" x14ac:dyDescent="0.35"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</row>
    <row r="41" spans="2:18" x14ac:dyDescent="0.35"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</row>
  </sheetData>
  <mergeCells count="2">
    <mergeCell ref="B38:R41"/>
    <mergeCell ref="B2:R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17494-CBBF-4F50-91B8-DBB1A44F4552}">
  <sheetPr codeName="Лист5"/>
  <dimension ref="A1:L12"/>
  <sheetViews>
    <sheetView topLeftCell="D1" zoomScale="89" workbookViewId="0">
      <pane ySplit="1" topLeftCell="A2" activePane="bottomLeft" state="frozen"/>
      <selection pane="bottomLeft" activeCell="K4" sqref="K4"/>
    </sheetView>
  </sheetViews>
  <sheetFormatPr defaultRowHeight="15.5" x14ac:dyDescent="0.35"/>
  <cols>
    <col min="1" max="1" width="9.9140625" style="2" bestFit="1" customWidth="1"/>
    <col min="2" max="2" width="11.6640625" bestFit="1" customWidth="1"/>
    <col min="3" max="3" width="11.6640625" customWidth="1"/>
    <col min="4" max="4" width="20.1640625" customWidth="1"/>
    <col min="5" max="5" width="23.5" bestFit="1" customWidth="1"/>
    <col min="6" max="6" width="17.33203125" customWidth="1"/>
    <col min="7" max="7" width="8.9140625" bestFit="1" customWidth="1"/>
    <col min="8" max="8" width="20.4140625" bestFit="1" customWidth="1"/>
    <col min="9" max="9" width="22.5" bestFit="1" customWidth="1"/>
    <col min="10" max="10" width="20.58203125" customWidth="1"/>
    <col min="11" max="12" width="15.33203125" customWidth="1"/>
  </cols>
  <sheetData>
    <row r="1" spans="1:12" s="3" customFormat="1" ht="26" x14ac:dyDescent="0.35">
      <c r="A1" s="7" t="s">
        <v>401</v>
      </c>
      <c r="B1" s="7" t="s">
        <v>402</v>
      </c>
      <c r="C1" s="7" t="s">
        <v>435</v>
      </c>
      <c r="D1" s="8" t="s">
        <v>403</v>
      </c>
      <c r="E1" s="8" t="s">
        <v>433</v>
      </c>
      <c r="F1" s="8" t="s">
        <v>404</v>
      </c>
      <c r="G1" s="7" t="s">
        <v>405</v>
      </c>
      <c r="H1" s="8" t="s">
        <v>426</v>
      </c>
      <c r="I1" s="7" t="s">
        <v>423</v>
      </c>
      <c r="J1" s="8" t="s">
        <v>422</v>
      </c>
      <c r="K1" s="8" t="s">
        <v>407</v>
      </c>
      <c r="L1" s="8" t="s">
        <v>406</v>
      </c>
    </row>
    <row r="2" spans="1:12" x14ac:dyDescent="0.35">
      <c r="A2" s="9">
        <v>45366</v>
      </c>
      <c r="B2" s="10">
        <v>7.0127314814814809E-2</v>
      </c>
      <c r="C2" s="10" t="s">
        <v>437</v>
      </c>
      <c r="D2" s="10" t="s">
        <v>408</v>
      </c>
      <c r="E2" s="10" t="s">
        <v>408</v>
      </c>
      <c r="F2" s="11" t="s">
        <v>394</v>
      </c>
      <c r="G2" s="11">
        <v>22</v>
      </c>
      <c r="H2" s="11" t="s">
        <v>427</v>
      </c>
      <c r="I2" s="12" t="s">
        <v>409</v>
      </c>
      <c r="J2" s="11" t="s">
        <v>410</v>
      </c>
      <c r="K2" s="29" t="str">
        <f>HYPERLINK("https://docs.google.com/document/d/1Gca-ladSqmVFdS4Ldm_7XdGbofIysXD1VgKgQyEV2WU/edit?usp=sharing", "Ссылка")</f>
        <v>Ссылка</v>
      </c>
      <c r="L2" s="29" t="str">
        <f>HYPERLINK("https://drive.google.com/file/d/1kSM23_PDYUfA_thCuVmBRbp8fbnan6In/view?usp=drive_link", "Ссылка")</f>
        <v>Ссылка</v>
      </c>
    </row>
    <row r="3" spans="1:12" x14ac:dyDescent="0.35">
      <c r="A3" s="9">
        <v>45367</v>
      </c>
      <c r="B3" s="14">
        <v>5.8564814814814813E-2</v>
      </c>
      <c r="C3" s="14" t="s">
        <v>437</v>
      </c>
      <c r="D3" s="14" t="s">
        <v>411</v>
      </c>
      <c r="E3" s="14" t="s">
        <v>411</v>
      </c>
      <c r="F3" s="11" t="s">
        <v>398</v>
      </c>
      <c r="G3" s="11">
        <v>22</v>
      </c>
      <c r="H3" s="11" t="s">
        <v>427</v>
      </c>
      <c r="I3" s="11" t="s">
        <v>412</v>
      </c>
      <c r="J3" s="11" t="s">
        <v>410</v>
      </c>
      <c r="K3" s="29" t="str">
        <f>HYPERLINK("https://docs.google.com/document/d/1h5WefsL54i_l5I09GWaSz0h1fmXCj47zqwfVKGiypl0/edit?usp=sharing", "Ссылка")</f>
        <v>Ссылка</v>
      </c>
      <c r="L3" s="29" t="str">
        <f>HYPERLINK("https://drive.google.com/file/d/13KuyoU1oaOUAamMXJsWJLG1nhdfBjsCN/view?usp=drive_link", "Ссылка")</f>
        <v>Ссылка</v>
      </c>
    </row>
    <row r="4" spans="1:12" x14ac:dyDescent="0.35">
      <c r="A4" s="9">
        <v>45371</v>
      </c>
      <c r="B4" s="14">
        <v>0.12087962962962963</v>
      </c>
      <c r="C4" s="14" t="s">
        <v>436</v>
      </c>
      <c r="D4" s="10" t="s">
        <v>420</v>
      </c>
      <c r="E4" s="14" t="s">
        <v>434</v>
      </c>
      <c r="F4" s="11" t="s">
        <v>395</v>
      </c>
      <c r="G4" s="11">
        <v>26</v>
      </c>
      <c r="H4" s="11" t="s">
        <v>428</v>
      </c>
      <c r="I4" s="12" t="s">
        <v>413</v>
      </c>
      <c r="J4" s="11" t="s">
        <v>410</v>
      </c>
      <c r="K4" s="29" t="str">
        <f>HYPERLINK("https://docs.google.com/document/d/1HCyV2xngUBf6egzUjfOaEaDcHRcgktifH-LKceIJYds/edit?usp=sharing", "Ссылка")</f>
        <v>Ссылка</v>
      </c>
      <c r="L4" s="29" t="str">
        <f>HYPERLINK("https://drive.google.com/drive/folders/1rkLjSGQzS4YETdD7a81JLPoZWNukZe8l?usp=sharing", "Ссылка")</f>
        <v>Ссылка</v>
      </c>
    </row>
    <row r="5" spans="1:12" ht="26" x14ac:dyDescent="0.35">
      <c r="A5" s="9">
        <v>45379</v>
      </c>
      <c r="B5" s="14">
        <v>0.15409722222222222</v>
      </c>
      <c r="C5" s="14" t="s">
        <v>436</v>
      </c>
      <c r="D5" s="10" t="s">
        <v>421</v>
      </c>
      <c r="E5" s="14" t="s">
        <v>434</v>
      </c>
      <c r="F5" s="11" t="s">
        <v>394</v>
      </c>
      <c r="G5" s="11">
        <v>22</v>
      </c>
      <c r="H5" s="11" t="s">
        <v>429</v>
      </c>
      <c r="I5" s="12" t="s">
        <v>414</v>
      </c>
      <c r="J5" s="11" t="s">
        <v>415</v>
      </c>
      <c r="K5" s="29" t="str">
        <f>HYPERLINK("https://docs.google.com/document/d/1AqVDbKXBdk3W7bSyHGz6UTKH3c_g036O1XRN4IMopa4/edit?usp=sharing", "Ссылка")</f>
        <v>Ссылка</v>
      </c>
      <c r="L5" s="29" t="str">
        <f>HYPERLINK("https://drive.google.com/file/d/1kSM23_PDYUfA_thCuVmBRbp8fbnan6In/view?usp=drive_link", "Ссылка")</f>
        <v>Ссылка</v>
      </c>
    </row>
    <row r="6" spans="1:12" ht="26" x14ac:dyDescent="0.35">
      <c r="A6" s="9">
        <v>45384</v>
      </c>
      <c r="B6" s="14">
        <v>8.8483796296296297E-2</v>
      </c>
      <c r="C6" s="14" t="s">
        <v>436</v>
      </c>
      <c r="D6" s="10" t="s">
        <v>421</v>
      </c>
      <c r="E6" s="14" t="s">
        <v>434</v>
      </c>
      <c r="F6" s="11" t="s">
        <v>396</v>
      </c>
      <c r="G6" s="11">
        <v>24</v>
      </c>
      <c r="H6" s="11" t="s">
        <v>427</v>
      </c>
      <c r="I6" s="12" t="s">
        <v>409</v>
      </c>
      <c r="J6" s="11" t="s">
        <v>410</v>
      </c>
      <c r="K6" s="29" t="str">
        <f>HYPERLINK("https://docs.google.com/document/d/1bvNdcC5MpVkM0-Ikl_78aqrezhQumAc59L5pKii7SSo/edit?usp=sharing", "Ссылка")</f>
        <v>Ссылка</v>
      </c>
      <c r="L6" s="29" t="str">
        <f>HYPERLINK("https://drive.google.com/file/d/1HINGK8zmON9nMPZ358i8lUvWhzKam6fP/view?usp=drive_link", "Ссылка")</f>
        <v>Ссылка</v>
      </c>
    </row>
    <row r="7" spans="1:12" ht="26" x14ac:dyDescent="0.35">
      <c r="A7" s="9">
        <v>45386</v>
      </c>
      <c r="B7" s="14">
        <v>7.9097222222222222E-2</v>
      </c>
      <c r="C7" s="14" t="s">
        <v>436</v>
      </c>
      <c r="D7" s="10" t="s">
        <v>421</v>
      </c>
      <c r="E7" s="14" t="s">
        <v>434</v>
      </c>
      <c r="F7" s="11" t="s">
        <v>400</v>
      </c>
      <c r="G7" s="11">
        <v>22</v>
      </c>
      <c r="H7" s="11" t="s">
        <v>430</v>
      </c>
      <c r="I7" s="12" t="s">
        <v>416</v>
      </c>
      <c r="J7" s="11" t="s">
        <v>415</v>
      </c>
      <c r="K7" s="29" t="str">
        <f>HYPERLINK("https://docs.google.com/document/d/13kzY9sPGWO7lj42ZQQRDoVfGSHD3ut69s1dFHjM2Mls/edit?usp=sharing", "Ссылка")</f>
        <v>Ссылка</v>
      </c>
      <c r="L7" s="29" t="str">
        <f>HYPERLINK("https://drive.google.com/file/d/1xo8Drd26D2omJkqt9_KAnpz0TeP4lcE2/view?usp=drive_link", "Ссылка")</f>
        <v>Ссылка</v>
      </c>
    </row>
    <row r="8" spans="1:12" ht="26" x14ac:dyDescent="0.35">
      <c r="A8" s="9">
        <v>45389</v>
      </c>
      <c r="B8" s="14">
        <v>0.13246527777777778</v>
      </c>
      <c r="C8" s="14" t="s">
        <v>437</v>
      </c>
      <c r="D8" s="10" t="s">
        <v>421</v>
      </c>
      <c r="E8" s="14" t="s">
        <v>434</v>
      </c>
      <c r="F8" s="11" t="s">
        <v>399</v>
      </c>
      <c r="G8" s="11">
        <v>23</v>
      </c>
      <c r="H8" s="11" t="s">
        <v>430</v>
      </c>
      <c r="I8" s="12" t="s">
        <v>424</v>
      </c>
      <c r="J8" s="11" t="s">
        <v>417</v>
      </c>
      <c r="K8" s="29" t="str">
        <f>HYPERLINK("https://docs.google.com/document/d/11OGhtVX_sOcWWa654VHH7uqZd9nkErI_zqrxtG7_sXU/edit?usp=sharing", "Ссылка")</f>
        <v>Ссылка</v>
      </c>
      <c r="L8" s="29" t="str">
        <f>HYPERLINK("https://drive.google.com/file/d/1-gfjr0MbN6MBopAHeOZlO2qKLXJBhHbq/view?usp=drive_link", "Ссылка")</f>
        <v>Ссылка</v>
      </c>
    </row>
    <row r="9" spans="1:12" ht="26" x14ac:dyDescent="0.35">
      <c r="A9" s="9">
        <v>45390</v>
      </c>
      <c r="B9" s="14">
        <v>9.4849537037037038E-2</v>
      </c>
      <c r="C9" s="14" t="s">
        <v>436</v>
      </c>
      <c r="D9" s="10" t="s">
        <v>421</v>
      </c>
      <c r="E9" s="14" t="s">
        <v>434</v>
      </c>
      <c r="F9" s="11" t="s">
        <v>393</v>
      </c>
      <c r="G9" s="11">
        <v>24</v>
      </c>
      <c r="H9" s="11" t="s">
        <v>429</v>
      </c>
      <c r="I9" s="12" t="s">
        <v>418</v>
      </c>
      <c r="J9" s="11" t="s">
        <v>415</v>
      </c>
      <c r="K9" s="29" t="str">
        <f>HYPERLINK("https://docs.google.com/document/d/1pGQXgMAkALPWMU1XQK8sh_PhHzSSppQI4h1mNQsq7A0/edit?usp=sharing", "Ссылка")</f>
        <v>Ссылка</v>
      </c>
      <c r="L9" s="29" t="str">
        <f>HYPERLINK("https://drive.google.com/file/d/1cELnwG5WuQ-kNRFqK9YlVq12X3G3uDXJ/view?usp=drive_link", "Ссылка")</f>
        <v>Ссылка</v>
      </c>
    </row>
    <row r="10" spans="1:12" ht="26" x14ac:dyDescent="0.35">
      <c r="A10" s="9">
        <v>45392</v>
      </c>
      <c r="B10" s="14">
        <v>8.7708333333333333E-2</v>
      </c>
      <c r="C10" s="14" t="s">
        <v>436</v>
      </c>
      <c r="D10" s="10" t="s">
        <v>421</v>
      </c>
      <c r="E10" s="14" t="s">
        <v>434</v>
      </c>
      <c r="F10" s="11" t="s">
        <v>419</v>
      </c>
      <c r="G10" s="11">
        <v>21</v>
      </c>
      <c r="H10" s="11" t="s">
        <v>429</v>
      </c>
      <c r="I10" s="12" t="s">
        <v>424</v>
      </c>
      <c r="J10" s="11" t="s">
        <v>417</v>
      </c>
      <c r="K10" s="29" t="str">
        <f>HYPERLINK("https://docs.google.com/document/d/1Zkk9abvtOEVdBfEL56xNFMv0D1OTNmyy93EYd3978Z8/edit?usp=sharing", "Ссылка")</f>
        <v>Ссылка</v>
      </c>
      <c r="L10" s="29" t="str">
        <f>HYPERLINK("https://drive.google.com/file/d/1jXoGf0BgHSJcdVe-zBWfOcLj1Jv3bR8K/view?usp=drive_link", "Ссылка")</f>
        <v>Ссылка</v>
      </c>
    </row>
    <row r="11" spans="1:12" ht="26" x14ac:dyDescent="0.35">
      <c r="A11" s="9">
        <v>45393</v>
      </c>
      <c r="B11" s="14">
        <v>5.0509259259259261E-2</v>
      </c>
      <c r="C11" s="14" t="s">
        <v>437</v>
      </c>
      <c r="D11" s="10" t="s">
        <v>421</v>
      </c>
      <c r="E11" s="14" t="s">
        <v>434</v>
      </c>
      <c r="F11" s="11" t="s">
        <v>397</v>
      </c>
      <c r="G11" s="11">
        <v>22</v>
      </c>
      <c r="H11" s="11" t="s">
        <v>429</v>
      </c>
      <c r="I11" s="12" t="s">
        <v>425</v>
      </c>
      <c r="J11" s="11" t="s">
        <v>417</v>
      </c>
      <c r="K11" s="29" t="str">
        <f>HYPERLINK("https://docs.google.com/document/d/1AQnD_Huq65ZVyerqeUF-WhEWhq4nurchJnaBGAnLXH4/edit?usp=sharing", "Ссылка")</f>
        <v>Ссылка</v>
      </c>
      <c r="L11" s="29" t="str">
        <f>HYPERLINK("https://drive.google.com/file/d/1aEOVKg7PEd9XBXnGZdhdeQmOMy3Iqz4W/view?usp=drive_link", "Ссылка")</f>
        <v>Ссылка</v>
      </c>
    </row>
    <row r="12" spans="1:12" x14ac:dyDescent="0.35">
      <c r="B12" s="4"/>
      <c r="C12" s="4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21CB6-D507-481B-9444-16B3180D13C1}">
  <sheetPr codeName="Лист3"/>
  <dimension ref="A1:AO131"/>
  <sheetViews>
    <sheetView tabSelected="1" topLeftCell="AC1" zoomScale="78" zoomScaleNormal="100" workbookViewId="0">
      <selection activeCell="B24" sqref="B1:B1048576"/>
    </sheetView>
  </sheetViews>
  <sheetFormatPr defaultRowHeight="15.5" x14ac:dyDescent="0.35"/>
  <cols>
    <col min="1" max="1" width="15.1640625" bestFit="1" customWidth="1"/>
    <col min="2" max="2" width="12.5" style="5" bestFit="1" customWidth="1"/>
    <col min="3" max="3" width="8.83203125" customWidth="1"/>
    <col min="14" max="21" width="11.58203125" customWidth="1"/>
    <col min="32" max="32" width="48.5" bestFit="1" customWidth="1"/>
    <col min="33" max="34" width="26.08203125" bestFit="1" customWidth="1"/>
    <col min="35" max="35" width="8.1640625" bestFit="1" customWidth="1"/>
    <col min="36" max="36" width="10" bestFit="1" customWidth="1"/>
    <col min="37" max="37" width="9.1640625" bestFit="1" customWidth="1"/>
    <col min="38" max="38" width="10.08203125" style="5" bestFit="1" customWidth="1"/>
    <col min="39" max="39" width="11.08203125" style="5" bestFit="1" customWidth="1"/>
    <col min="40" max="40" width="10.33203125" style="5" bestFit="1" customWidth="1"/>
    <col min="41" max="41" width="58.08203125" bestFit="1" customWidth="1"/>
  </cols>
  <sheetData>
    <row r="1" spans="1:41" s="5" customFormat="1" x14ac:dyDescent="0.35">
      <c r="A1" s="24" t="s">
        <v>83</v>
      </c>
      <c r="B1" s="24" t="s">
        <v>95</v>
      </c>
      <c r="C1" s="24" t="s">
        <v>84</v>
      </c>
      <c r="D1" s="24" t="s">
        <v>85</v>
      </c>
      <c r="E1" s="24" t="s">
        <v>86</v>
      </c>
      <c r="F1" s="24" t="s">
        <v>87</v>
      </c>
      <c r="G1" s="24" t="s">
        <v>88</v>
      </c>
      <c r="H1" s="24" t="s">
        <v>89</v>
      </c>
      <c r="I1" s="24" t="s">
        <v>90</v>
      </c>
      <c r="J1" s="24" t="s">
        <v>91</v>
      </c>
      <c r="K1" s="24" t="s">
        <v>92</v>
      </c>
      <c r="L1" s="24" t="s">
        <v>93</v>
      </c>
      <c r="M1" s="24" t="s">
        <v>94</v>
      </c>
      <c r="N1" s="24" t="s">
        <v>75</v>
      </c>
      <c r="O1" s="24" t="s">
        <v>76</v>
      </c>
      <c r="P1" s="24" t="s">
        <v>77</v>
      </c>
      <c r="Q1" s="24" t="s">
        <v>78</v>
      </c>
      <c r="R1" s="24" t="s">
        <v>79</v>
      </c>
      <c r="S1" s="24" t="s">
        <v>80</v>
      </c>
      <c r="T1" s="24" t="s">
        <v>81</v>
      </c>
      <c r="U1" s="24" t="s">
        <v>82</v>
      </c>
      <c r="V1" s="24" t="s">
        <v>96</v>
      </c>
      <c r="W1" s="24" t="s">
        <v>97</v>
      </c>
      <c r="X1" s="24" t="s">
        <v>98</v>
      </c>
      <c r="Y1" s="24" t="s">
        <v>99</v>
      </c>
      <c r="Z1" s="24" t="s">
        <v>100</v>
      </c>
      <c r="AA1" s="24" t="s">
        <v>101</v>
      </c>
      <c r="AB1" s="24" t="s">
        <v>102</v>
      </c>
      <c r="AC1" s="24" t="s">
        <v>103</v>
      </c>
      <c r="AD1" s="24" t="s">
        <v>104</v>
      </c>
      <c r="AE1" s="24" t="s">
        <v>105</v>
      </c>
      <c r="AF1" s="24" t="s">
        <v>439</v>
      </c>
      <c r="AG1" s="24" t="s">
        <v>106</v>
      </c>
      <c r="AH1" s="24" t="s">
        <v>107</v>
      </c>
      <c r="AI1" s="24" t="s">
        <v>108</v>
      </c>
      <c r="AJ1" s="24" t="s">
        <v>392</v>
      </c>
      <c r="AK1" s="24" t="s">
        <v>467</v>
      </c>
      <c r="AL1" s="24" t="s">
        <v>109</v>
      </c>
      <c r="AM1" s="24" t="s">
        <v>680</v>
      </c>
      <c r="AN1" s="24" t="s">
        <v>438</v>
      </c>
      <c r="AO1" s="24" t="s">
        <v>110</v>
      </c>
    </row>
    <row r="2" spans="1:41" s="5" customFormat="1" x14ac:dyDescent="0.35">
      <c r="A2" s="32" t="s">
        <v>673</v>
      </c>
      <c r="B2" s="32" t="s">
        <v>570</v>
      </c>
      <c r="C2" s="34">
        <v>1</v>
      </c>
      <c r="D2" s="34">
        <v>5</v>
      </c>
      <c r="E2" s="34">
        <v>7</v>
      </c>
      <c r="F2" s="34">
        <v>7</v>
      </c>
      <c r="G2" s="34">
        <v>7</v>
      </c>
      <c r="H2" s="34">
        <v>6</v>
      </c>
      <c r="I2" s="34">
        <v>1</v>
      </c>
      <c r="J2" s="34">
        <v>6</v>
      </c>
      <c r="K2" s="34">
        <v>7</v>
      </c>
      <c r="L2" s="34">
        <v>6</v>
      </c>
      <c r="M2" s="34">
        <v>4</v>
      </c>
      <c r="N2" s="35"/>
      <c r="O2" s="35"/>
      <c r="P2" s="37" t="s">
        <v>681</v>
      </c>
      <c r="Q2" s="37" t="s">
        <v>682</v>
      </c>
      <c r="R2" s="37" t="s">
        <v>683</v>
      </c>
      <c r="S2" s="37" t="s">
        <v>684</v>
      </c>
      <c r="T2" s="37" t="s">
        <v>681</v>
      </c>
      <c r="U2" s="37" t="s">
        <v>682</v>
      </c>
      <c r="V2" s="34">
        <v>3</v>
      </c>
      <c r="W2" s="34">
        <v>3</v>
      </c>
      <c r="X2" s="34">
        <v>7</v>
      </c>
      <c r="Y2" s="34">
        <v>5</v>
      </c>
      <c r="Z2" s="34">
        <v>1</v>
      </c>
      <c r="AA2" s="34">
        <v>1</v>
      </c>
      <c r="AB2" s="34">
        <v>6</v>
      </c>
      <c r="AC2" s="34">
        <v>4</v>
      </c>
      <c r="AD2" s="34">
        <v>21</v>
      </c>
      <c r="AE2" s="34" t="s">
        <v>12</v>
      </c>
      <c r="AF2" s="24"/>
      <c r="AG2" s="34" t="s">
        <v>1</v>
      </c>
      <c r="AH2" s="34" t="s">
        <v>1</v>
      </c>
      <c r="AI2" s="34" t="s">
        <v>7</v>
      </c>
      <c r="AJ2" s="34" t="s">
        <v>7</v>
      </c>
      <c r="AK2" s="34" t="s">
        <v>13</v>
      </c>
      <c r="AL2" s="36" t="s">
        <v>14</v>
      </c>
      <c r="AM2" s="25" t="str">
        <f>VLOOKUP(B2, 'Кодировочный лист'!$A$2:$G$112, 3, 0)</f>
        <v>M</v>
      </c>
      <c r="AN2" s="25" t="str">
        <f>VLOOKUP(B2, 'Кодировочный лист'!$A$2:$G$112, 4, 0)</f>
        <v>Mercatura</v>
      </c>
      <c r="AO2" s="34" t="s">
        <v>15</v>
      </c>
    </row>
    <row r="3" spans="1:41" s="5" customFormat="1" x14ac:dyDescent="0.35">
      <c r="A3" s="32" t="s">
        <v>674</v>
      </c>
      <c r="B3" s="32" t="s">
        <v>517</v>
      </c>
      <c r="C3" s="34">
        <v>2</v>
      </c>
      <c r="D3" s="34">
        <v>4</v>
      </c>
      <c r="E3" s="34">
        <v>1</v>
      </c>
      <c r="F3" s="34">
        <v>7</v>
      </c>
      <c r="G3" s="34">
        <v>5</v>
      </c>
      <c r="H3" s="34">
        <v>7</v>
      </c>
      <c r="I3" s="34">
        <v>5</v>
      </c>
      <c r="J3" s="34">
        <v>6</v>
      </c>
      <c r="K3" s="34">
        <v>6</v>
      </c>
      <c r="L3" s="34">
        <v>5</v>
      </c>
      <c r="M3" s="34">
        <v>7</v>
      </c>
      <c r="N3" s="37" t="s">
        <v>685</v>
      </c>
      <c r="O3" s="37" t="s">
        <v>686</v>
      </c>
      <c r="P3" s="37" t="s">
        <v>687</v>
      </c>
      <c r="Q3" s="37" t="s">
        <v>297</v>
      </c>
      <c r="R3" s="37" t="s">
        <v>685</v>
      </c>
      <c r="S3" s="37" t="s">
        <v>688</v>
      </c>
      <c r="T3" s="37" t="s">
        <v>689</v>
      </c>
      <c r="U3" s="37" t="s">
        <v>690</v>
      </c>
      <c r="V3" s="34">
        <v>5</v>
      </c>
      <c r="W3" s="34">
        <v>5</v>
      </c>
      <c r="X3" s="34">
        <v>3</v>
      </c>
      <c r="Y3" s="34">
        <v>6</v>
      </c>
      <c r="Z3" s="34">
        <v>2</v>
      </c>
      <c r="AA3" s="34">
        <v>2</v>
      </c>
      <c r="AB3" s="34">
        <v>5</v>
      </c>
      <c r="AC3" s="34">
        <v>6</v>
      </c>
      <c r="AD3" s="34">
        <v>21</v>
      </c>
      <c r="AE3" s="34" t="s">
        <v>12</v>
      </c>
      <c r="AF3" s="24"/>
      <c r="AG3" s="34" t="s">
        <v>1</v>
      </c>
      <c r="AH3" s="34" t="s">
        <v>1</v>
      </c>
      <c r="AI3" s="34" t="s">
        <v>6</v>
      </c>
      <c r="AJ3" s="34" t="s">
        <v>6</v>
      </c>
      <c r="AK3" s="34" t="s">
        <v>62</v>
      </c>
      <c r="AL3" s="36" t="s">
        <v>14</v>
      </c>
      <c r="AM3" s="25" t="str">
        <f>VLOOKUP(B3, 'Кодировочный лист'!$A$2:$G$112, 3, 0)</f>
        <v>F</v>
      </c>
      <c r="AN3" s="25" t="str">
        <f>VLOOKUP(B3, 'Кодировочный лист'!$A$2:$G$112, 4, 0)</f>
        <v>GUI</v>
      </c>
      <c r="AO3" s="34" t="s">
        <v>15</v>
      </c>
    </row>
    <row r="4" spans="1:41" s="5" customFormat="1" x14ac:dyDescent="0.35">
      <c r="A4" s="32" t="s">
        <v>675</v>
      </c>
      <c r="B4" s="32" t="s">
        <v>569</v>
      </c>
      <c r="C4" s="34">
        <v>1</v>
      </c>
      <c r="D4" s="34">
        <v>6</v>
      </c>
      <c r="E4" s="34">
        <v>4</v>
      </c>
      <c r="F4" s="34">
        <v>7</v>
      </c>
      <c r="G4" s="34">
        <v>6</v>
      </c>
      <c r="H4" s="34">
        <v>7</v>
      </c>
      <c r="I4" s="34">
        <v>5</v>
      </c>
      <c r="J4" s="34">
        <v>7</v>
      </c>
      <c r="K4" s="34">
        <v>6</v>
      </c>
      <c r="L4" s="34">
        <v>6</v>
      </c>
      <c r="M4" s="34">
        <v>4</v>
      </c>
      <c r="N4" s="37" t="s">
        <v>691</v>
      </c>
      <c r="O4" s="37" t="s">
        <v>691</v>
      </c>
      <c r="P4" s="37" t="s">
        <v>692</v>
      </c>
      <c r="Q4" s="37" t="s">
        <v>692</v>
      </c>
      <c r="R4" s="37" t="s">
        <v>692</v>
      </c>
      <c r="S4" s="37" t="s">
        <v>620</v>
      </c>
      <c r="T4" s="37" t="s">
        <v>691</v>
      </c>
      <c r="U4" s="37" t="s">
        <v>620</v>
      </c>
      <c r="V4" s="34">
        <v>4</v>
      </c>
      <c r="W4" s="34">
        <v>6</v>
      </c>
      <c r="X4" s="34">
        <v>4</v>
      </c>
      <c r="Y4" s="34">
        <v>6</v>
      </c>
      <c r="Z4" s="34">
        <v>2</v>
      </c>
      <c r="AA4" s="34">
        <v>1</v>
      </c>
      <c r="AB4" s="34">
        <v>6</v>
      </c>
      <c r="AC4" s="34">
        <v>6</v>
      </c>
      <c r="AD4" s="34">
        <v>20</v>
      </c>
      <c r="AE4" s="34" t="s">
        <v>12</v>
      </c>
      <c r="AF4" s="24"/>
      <c r="AG4" s="34" t="s">
        <v>0</v>
      </c>
      <c r="AH4" s="34" t="s">
        <v>0</v>
      </c>
      <c r="AI4" s="34" t="s">
        <v>6</v>
      </c>
      <c r="AJ4" s="34" t="s">
        <v>6</v>
      </c>
      <c r="AK4" s="34" t="s">
        <v>26</v>
      </c>
      <c r="AL4" s="36" t="s">
        <v>14</v>
      </c>
      <c r="AM4" s="25" t="str">
        <f>VLOOKUP(B4, 'Кодировочный лист'!$A$2:$G$112, 3, 0)</f>
        <v>F</v>
      </c>
      <c r="AN4" s="25" t="str">
        <f>VLOOKUP(B4, 'Кодировочный лист'!$A$2:$G$112, 4, 0)</f>
        <v>PR и SMM</v>
      </c>
      <c r="AO4" s="34" t="s">
        <v>15</v>
      </c>
    </row>
    <row r="5" spans="1:41" s="5" customFormat="1" x14ac:dyDescent="0.35">
      <c r="A5" s="32" t="s">
        <v>676</v>
      </c>
      <c r="B5" s="32" t="s">
        <v>597</v>
      </c>
      <c r="C5" s="34">
        <v>1</v>
      </c>
      <c r="D5" s="34">
        <v>6</v>
      </c>
      <c r="E5" s="34">
        <v>5</v>
      </c>
      <c r="F5" s="34">
        <v>3</v>
      </c>
      <c r="G5" s="34">
        <v>6</v>
      </c>
      <c r="H5" s="34">
        <v>3</v>
      </c>
      <c r="I5" s="34">
        <v>7</v>
      </c>
      <c r="J5" s="34">
        <v>7</v>
      </c>
      <c r="K5" s="34">
        <v>6</v>
      </c>
      <c r="L5" s="34">
        <v>5</v>
      </c>
      <c r="M5" s="34">
        <v>5</v>
      </c>
      <c r="N5" s="35"/>
      <c r="O5" s="35"/>
      <c r="P5" s="37" t="s">
        <v>693</v>
      </c>
      <c r="Q5" s="37" t="s">
        <v>694</v>
      </c>
      <c r="R5" s="37" t="s">
        <v>695</v>
      </c>
      <c r="S5" s="37" t="s">
        <v>696</v>
      </c>
      <c r="T5" s="37" t="s">
        <v>693</v>
      </c>
      <c r="U5" s="37" t="s">
        <v>693</v>
      </c>
      <c r="V5" s="34">
        <v>3</v>
      </c>
      <c r="W5" s="34">
        <v>2</v>
      </c>
      <c r="X5" s="34">
        <v>4</v>
      </c>
      <c r="Y5" s="34">
        <v>4</v>
      </c>
      <c r="Z5" s="34">
        <v>2</v>
      </c>
      <c r="AA5" s="34">
        <v>3</v>
      </c>
      <c r="AB5" s="34">
        <v>1</v>
      </c>
      <c r="AC5" s="34">
        <v>6</v>
      </c>
      <c r="AD5" s="34">
        <v>23</v>
      </c>
      <c r="AE5" s="34" t="s">
        <v>5</v>
      </c>
      <c r="AF5" s="24"/>
      <c r="AG5" s="34" t="s">
        <v>0</v>
      </c>
      <c r="AH5" s="34" t="s">
        <v>0</v>
      </c>
      <c r="AI5" s="34" t="s">
        <v>7</v>
      </c>
      <c r="AJ5" s="34" t="s">
        <v>7</v>
      </c>
      <c r="AK5" s="34" t="s">
        <v>8</v>
      </c>
      <c r="AL5" s="36" t="s">
        <v>14</v>
      </c>
      <c r="AM5" s="25" t="str">
        <f>VLOOKUP(B5, 'Кодировочный лист'!$A$2:$G$112, 3, 0)</f>
        <v>F</v>
      </c>
      <c r="AN5" s="25" t="str">
        <f>VLOOKUP(B5, 'Кодировочный лист'!$A$2:$G$112, 4, 0)</f>
        <v xml:space="preserve">Hive </v>
      </c>
      <c r="AO5" s="34" t="s">
        <v>15</v>
      </c>
    </row>
    <row r="6" spans="1:41" s="5" customFormat="1" x14ac:dyDescent="0.35">
      <c r="A6" s="32" t="s">
        <v>677</v>
      </c>
      <c r="B6" s="32" t="s">
        <v>556</v>
      </c>
      <c r="C6" s="34">
        <v>3</v>
      </c>
      <c r="D6" s="34">
        <v>5</v>
      </c>
      <c r="E6" s="34">
        <v>6</v>
      </c>
      <c r="F6" s="34">
        <v>5</v>
      </c>
      <c r="G6" s="34">
        <v>7</v>
      </c>
      <c r="H6" s="34">
        <v>7</v>
      </c>
      <c r="I6" s="34">
        <v>7</v>
      </c>
      <c r="J6" s="34">
        <v>6</v>
      </c>
      <c r="K6" s="34">
        <v>6</v>
      </c>
      <c r="L6" s="34">
        <v>7</v>
      </c>
      <c r="M6" s="34">
        <v>7</v>
      </c>
      <c r="N6" s="37" t="s">
        <v>697</v>
      </c>
      <c r="O6" s="37" t="s">
        <v>698</v>
      </c>
      <c r="P6" s="37" t="s">
        <v>699</v>
      </c>
      <c r="Q6" s="37" t="s">
        <v>699</v>
      </c>
      <c r="R6" s="37" t="s">
        <v>700</v>
      </c>
      <c r="S6" s="37" t="s">
        <v>701</v>
      </c>
      <c r="T6" s="37" t="s">
        <v>701</v>
      </c>
      <c r="U6" s="37" t="s">
        <v>699</v>
      </c>
      <c r="V6" s="34">
        <v>5</v>
      </c>
      <c r="W6" s="34">
        <v>4</v>
      </c>
      <c r="X6" s="34">
        <v>4</v>
      </c>
      <c r="Y6" s="34">
        <v>7</v>
      </c>
      <c r="Z6" s="34">
        <v>2</v>
      </c>
      <c r="AA6" s="34">
        <v>4</v>
      </c>
      <c r="AB6" s="34">
        <v>4</v>
      </c>
      <c r="AC6" s="34">
        <v>6</v>
      </c>
      <c r="AD6" s="34">
        <v>20</v>
      </c>
      <c r="AE6" s="34" t="s">
        <v>12</v>
      </c>
      <c r="AF6" s="24"/>
      <c r="AG6" s="34" t="s">
        <v>25</v>
      </c>
      <c r="AH6" s="34" t="s">
        <v>0</v>
      </c>
      <c r="AI6" s="34" t="s">
        <v>6</v>
      </c>
      <c r="AJ6" s="34" t="s">
        <v>7</v>
      </c>
      <c r="AK6" s="34" t="s">
        <v>8</v>
      </c>
      <c r="AL6" s="36" t="s">
        <v>14</v>
      </c>
      <c r="AM6" s="25" t="str">
        <f>VLOOKUP(B6, 'Кодировочный лист'!$A$2:$G$112, 3, 0)</f>
        <v>F</v>
      </c>
      <c r="AN6" s="25" t="str">
        <f>VLOOKUP(B6, 'Кодировочный лист'!$A$2:$G$112, 4, 0)</f>
        <v>GameFuse</v>
      </c>
      <c r="AO6" s="34" t="s">
        <v>15</v>
      </c>
    </row>
    <row r="7" spans="1:41" s="5" customFormat="1" x14ac:dyDescent="0.35">
      <c r="A7" s="32" t="s">
        <v>678</v>
      </c>
      <c r="B7" s="32" t="s">
        <v>528</v>
      </c>
      <c r="C7" s="34">
        <v>4</v>
      </c>
      <c r="D7" s="34">
        <v>4</v>
      </c>
      <c r="E7" s="34">
        <v>7</v>
      </c>
      <c r="F7" s="34">
        <v>5</v>
      </c>
      <c r="G7" s="34">
        <v>5</v>
      </c>
      <c r="H7" s="34">
        <v>4</v>
      </c>
      <c r="I7" s="34">
        <v>5</v>
      </c>
      <c r="J7" s="34">
        <v>4</v>
      </c>
      <c r="K7" s="34">
        <v>5</v>
      </c>
      <c r="L7" s="34">
        <v>4</v>
      </c>
      <c r="M7" s="34">
        <v>4</v>
      </c>
      <c r="N7" s="37" t="s">
        <v>702</v>
      </c>
      <c r="O7" s="37" t="s">
        <v>703</v>
      </c>
      <c r="P7" s="37" t="s">
        <v>702</v>
      </c>
      <c r="Q7" s="37" t="s">
        <v>704</v>
      </c>
      <c r="R7" s="37" t="s">
        <v>705</v>
      </c>
      <c r="S7" s="37" t="s">
        <v>706</v>
      </c>
      <c r="T7" s="37" t="s">
        <v>703</v>
      </c>
      <c r="U7" s="37" t="s">
        <v>703</v>
      </c>
      <c r="V7" s="34">
        <v>2</v>
      </c>
      <c r="W7" s="34">
        <v>2</v>
      </c>
      <c r="X7" s="34">
        <v>5</v>
      </c>
      <c r="Y7" s="34">
        <v>4</v>
      </c>
      <c r="Z7" s="34">
        <v>2</v>
      </c>
      <c r="AA7" s="34">
        <v>1</v>
      </c>
      <c r="AB7" s="34">
        <v>4</v>
      </c>
      <c r="AC7" s="34">
        <v>6</v>
      </c>
      <c r="AD7" s="34">
        <v>20</v>
      </c>
      <c r="AE7" s="34" t="s">
        <v>12</v>
      </c>
      <c r="AF7" s="24"/>
      <c r="AG7" s="34" t="s">
        <v>1</v>
      </c>
      <c r="AH7" s="34" t="s">
        <v>1</v>
      </c>
      <c r="AI7" s="34" t="s">
        <v>7</v>
      </c>
      <c r="AJ7" s="34" t="s">
        <v>7</v>
      </c>
      <c r="AK7" s="34" t="s">
        <v>26</v>
      </c>
      <c r="AL7" s="36" t="s">
        <v>14</v>
      </c>
      <c r="AM7" s="25" t="str">
        <f>VLOOKUP(B7, 'Кодировочный лист'!$A$2:$G$112, 3, 0)</f>
        <v>M</v>
      </c>
      <c r="AN7" s="25" t="str">
        <f>VLOOKUP(B7, 'Кодировочный лист'!$A$2:$G$112, 4, 0)</f>
        <v>Mercatura</v>
      </c>
      <c r="AO7" s="34" t="s">
        <v>15</v>
      </c>
    </row>
    <row r="8" spans="1:41" s="5" customFormat="1" x14ac:dyDescent="0.35">
      <c r="A8" s="32" t="s">
        <v>604</v>
      </c>
      <c r="B8" s="32" t="s">
        <v>512</v>
      </c>
      <c r="C8" s="34">
        <v>1</v>
      </c>
      <c r="D8" s="34">
        <v>7</v>
      </c>
      <c r="E8" s="34">
        <v>7</v>
      </c>
      <c r="F8" s="34">
        <v>3</v>
      </c>
      <c r="G8" s="34">
        <v>7</v>
      </c>
      <c r="H8" s="34">
        <v>7</v>
      </c>
      <c r="I8" s="34">
        <v>4</v>
      </c>
      <c r="J8" s="34">
        <v>2</v>
      </c>
      <c r="K8" s="34">
        <v>7</v>
      </c>
      <c r="L8" s="34">
        <v>4</v>
      </c>
      <c r="M8" s="34">
        <v>6</v>
      </c>
      <c r="N8" s="37" t="s">
        <v>707</v>
      </c>
      <c r="O8" s="35"/>
      <c r="P8" s="37" t="s">
        <v>708</v>
      </c>
      <c r="Q8" s="37" t="s">
        <v>709</v>
      </c>
      <c r="R8" s="37" t="s">
        <v>710</v>
      </c>
      <c r="S8" s="37" t="s">
        <v>711</v>
      </c>
      <c r="T8" s="37" t="s">
        <v>709</v>
      </c>
      <c r="U8" s="37" t="s">
        <v>709</v>
      </c>
      <c r="V8" s="34">
        <v>7</v>
      </c>
      <c r="W8" s="34">
        <v>1</v>
      </c>
      <c r="X8" s="34">
        <v>7</v>
      </c>
      <c r="Y8" s="34">
        <v>5</v>
      </c>
      <c r="Z8" s="34">
        <v>5</v>
      </c>
      <c r="AA8" s="34">
        <v>1</v>
      </c>
      <c r="AB8" s="34">
        <v>3</v>
      </c>
      <c r="AC8" s="34">
        <v>7</v>
      </c>
      <c r="AD8" s="34">
        <v>20</v>
      </c>
      <c r="AE8" s="34" t="s">
        <v>12</v>
      </c>
      <c r="AF8" s="24"/>
      <c r="AG8" s="34" t="s">
        <v>1</v>
      </c>
      <c r="AH8" s="34" t="s">
        <v>1</v>
      </c>
      <c r="AI8" s="34" t="s">
        <v>7</v>
      </c>
      <c r="AJ8" s="34" t="s">
        <v>7</v>
      </c>
      <c r="AK8" s="34" t="s">
        <v>13</v>
      </c>
      <c r="AL8" s="36" t="s">
        <v>14</v>
      </c>
      <c r="AM8" s="25" t="str">
        <f>VLOOKUP(B8, 'Кодировочный лист'!$A$2:$G$112, 3, 0)</f>
        <v>M</v>
      </c>
      <c r="AN8" s="25" t="str">
        <f>VLOOKUP(B8, 'Кодировочный лист'!$A$2:$G$112, 4, 0)</f>
        <v xml:space="preserve">Hive </v>
      </c>
      <c r="AO8" s="34" t="s">
        <v>15</v>
      </c>
    </row>
    <row r="9" spans="1:41" s="5" customFormat="1" x14ac:dyDescent="0.35">
      <c r="A9" s="32" t="s">
        <v>679</v>
      </c>
      <c r="B9" s="32" t="s">
        <v>577</v>
      </c>
      <c r="C9" s="34">
        <v>1</v>
      </c>
      <c r="D9" s="34">
        <v>6</v>
      </c>
      <c r="E9" s="34">
        <v>4</v>
      </c>
      <c r="F9" s="34">
        <v>5</v>
      </c>
      <c r="G9" s="34">
        <v>4</v>
      </c>
      <c r="H9" s="34">
        <v>4</v>
      </c>
      <c r="I9" s="34">
        <v>5</v>
      </c>
      <c r="J9" s="34">
        <v>4</v>
      </c>
      <c r="K9" s="34">
        <v>6</v>
      </c>
      <c r="L9" s="34">
        <v>4</v>
      </c>
      <c r="M9" s="34">
        <v>4</v>
      </c>
      <c r="N9" s="35"/>
      <c r="O9" s="37" t="s">
        <v>712</v>
      </c>
      <c r="P9" s="37" t="s">
        <v>713</v>
      </c>
      <c r="Q9" s="37" t="s">
        <v>714</v>
      </c>
      <c r="R9" s="37" t="s">
        <v>715</v>
      </c>
      <c r="S9" s="37" t="s">
        <v>716</v>
      </c>
      <c r="T9" s="37" t="s">
        <v>717</v>
      </c>
      <c r="U9" s="37" t="s">
        <v>718</v>
      </c>
      <c r="V9" s="34">
        <v>4</v>
      </c>
      <c r="W9" s="34">
        <v>4</v>
      </c>
      <c r="X9" s="34">
        <v>7</v>
      </c>
      <c r="Y9" s="34">
        <v>7</v>
      </c>
      <c r="Z9" s="34">
        <v>4</v>
      </c>
      <c r="AA9" s="34">
        <v>5</v>
      </c>
      <c r="AB9" s="34">
        <v>7</v>
      </c>
      <c r="AC9" s="34">
        <v>7</v>
      </c>
      <c r="AD9" s="34">
        <v>21</v>
      </c>
      <c r="AE9" s="34" t="s">
        <v>12</v>
      </c>
      <c r="AF9" s="24"/>
      <c r="AG9" s="34" t="s">
        <v>0</v>
      </c>
      <c r="AH9" s="34" t="s">
        <v>0</v>
      </c>
      <c r="AI9" s="34" t="s">
        <v>7</v>
      </c>
      <c r="AJ9" s="34" t="s">
        <v>7</v>
      </c>
      <c r="AK9" s="34" t="s">
        <v>26</v>
      </c>
      <c r="AL9" s="36" t="s">
        <v>14</v>
      </c>
      <c r="AM9" s="25" t="str">
        <f>VLOOKUP(B9, 'Кодировочный лист'!$A$2:$G$112, 3, 0)</f>
        <v>M</v>
      </c>
      <c r="AN9" s="25" t="str">
        <f>VLOOKUP(B9, 'Кодировочный лист'!$A$2:$G$112, 4, 0)</f>
        <v xml:space="preserve">Hive </v>
      </c>
      <c r="AO9" s="34" t="s">
        <v>15</v>
      </c>
    </row>
    <row r="10" spans="1:41" s="5" customFormat="1" x14ac:dyDescent="0.35">
      <c r="A10" s="25" t="s">
        <v>652</v>
      </c>
      <c r="B10" s="28" t="s">
        <v>519</v>
      </c>
      <c r="C10" s="26">
        <v>3</v>
      </c>
      <c r="D10" s="26">
        <v>4</v>
      </c>
      <c r="E10" s="26">
        <v>6</v>
      </c>
      <c r="F10" s="26">
        <v>6</v>
      </c>
      <c r="G10" s="26">
        <v>7</v>
      </c>
      <c r="H10" s="26">
        <v>4</v>
      </c>
      <c r="I10" s="26">
        <v>4</v>
      </c>
      <c r="J10" s="26">
        <v>6</v>
      </c>
      <c r="K10" s="26">
        <v>7</v>
      </c>
      <c r="L10" s="26">
        <v>7</v>
      </c>
      <c r="M10" s="26">
        <v>5</v>
      </c>
      <c r="N10" s="24"/>
      <c r="O10" s="24"/>
      <c r="P10" s="27" t="s">
        <v>648</v>
      </c>
      <c r="Q10" s="27" t="s">
        <v>649</v>
      </c>
      <c r="R10" s="27" t="s">
        <v>650</v>
      </c>
      <c r="S10" s="27" t="s">
        <v>651</v>
      </c>
      <c r="T10" s="27" t="s">
        <v>650</v>
      </c>
      <c r="U10" s="27" t="s">
        <v>650</v>
      </c>
      <c r="V10" s="26">
        <v>3</v>
      </c>
      <c r="W10" s="26">
        <v>4</v>
      </c>
      <c r="X10" s="26">
        <v>5</v>
      </c>
      <c r="Y10" s="26">
        <v>3</v>
      </c>
      <c r="Z10" s="26">
        <v>1</v>
      </c>
      <c r="AA10" s="26">
        <v>1</v>
      </c>
      <c r="AB10" s="26">
        <v>5</v>
      </c>
      <c r="AC10" s="26">
        <v>4</v>
      </c>
      <c r="AD10" s="26">
        <v>19</v>
      </c>
      <c r="AE10" s="26" t="s">
        <v>12</v>
      </c>
      <c r="AF10" s="23" t="str">
        <f>VLOOKUP(B10, 'Кодировочный лист'!$A$2:$G$112, 5, 0)</f>
        <v>Да</v>
      </c>
      <c r="AG10" s="26" t="s">
        <v>1</v>
      </c>
      <c r="AH10" s="26" t="s">
        <v>0</v>
      </c>
      <c r="AI10" s="26" t="s">
        <v>7</v>
      </c>
      <c r="AJ10" s="26" t="s">
        <v>7</v>
      </c>
      <c r="AK10" s="26" t="s">
        <v>13</v>
      </c>
      <c r="AL10" s="25" t="s">
        <v>14</v>
      </c>
      <c r="AM10" s="25" t="str">
        <f>VLOOKUP(B10, 'Кодировочный лист'!$A$2:$G$112, 3, 0)</f>
        <v>M</v>
      </c>
      <c r="AN10" s="25" t="str">
        <f>VLOOKUP(B10, 'Кодировочный лист'!$A$2:$G$112, 4, 0)</f>
        <v>Fairypunk</v>
      </c>
      <c r="AO10" s="26" t="s">
        <v>15</v>
      </c>
    </row>
    <row r="11" spans="1:41" s="5" customFormat="1" x14ac:dyDescent="0.35">
      <c r="A11" s="25" t="s">
        <v>52</v>
      </c>
      <c r="B11" s="25" t="s">
        <v>527</v>
      </c>
      <c r="C11" s="26">
        <v>3</v>
      </c>
      <c r="D11" s="26">
        <v>3</v>
      </c>
      <c r="E11" s="26">
        <v>4</v>
      </c>
      <c r="F11" s="26">
        <v>7</v>
      </c>
      <c r="G11" s="26">
        <v>6</v>
      </c>
      <c r="H11" s="26">
        <v>5</v>
      </c>
      <c r="I11" s="26">
        <v>5</v>
      </c>
      <c r="J11" s="26">
        <v>5</v>
      </c>
      <c r="K11" s="26">
        <v>7</v>
      </c>
      <c r="L11" s="26">
        <v>7</v>
      </c>
      <c r="M11" s="26">
        <v>4</v>
      </c>
      <c r="N11" s="23"/>
      <c r="O11" s="27" t="s">
        <v>606</v>
      </c>
      <c r="P11" s="27" t="s">
        <v>607</v>
      </c>
      <c r="Q11" s="27" t="s">
        <v>608</v>
      </c>
      <c r="R11" s="27" t="s">
        <v>609</v>
      </c>
      <c r="S11" s="27" t="s">
        <v>609</v>
      </c>
      <c r="T11" s="27" t="s">
        <v>610</v>
      </c>
      <c r="U11" s="27" t="s">
        <v>609</v>
      </c>
      <c r="V11" s="26">
        <v>4</v>
      </c>
      <c r="W11" s="26">
        <v>4</v>
      </c>
      <c r="X11" s="26">
        <v>4</v>
      </c>
      <c r="Y11" s="26">
        <v>4</v>
      </c>
      <c r="Z11" s="26">
        <v>2</v>
      </c>
      <c r="AA11" s="26">
        <v>2</v>
      </c>
      <c r="AB11" s="26">
        <v>5</v>
      </c>
      <c r="AC11" s="26">
        <v>7</v>
      </c>
      <c r="AD11" s="26">
        <v>19</v>
      </c>
      <c r="AE11" s="26" t="s">
        <v>12</v>
      </c>
      <c r="AF11" s="23" t="str">
        <f>VLOOKUP(B11, 'Кодировочный лист'!$A$2:$G$112, 5, 0)</f>
        <v>Да</v>
      </c>
      <c r="AG11" s="26" t="s">
        <v>1</v>
      </c>
      <c r="AH11" s="26" t="s">
        <v>1</v>
      </c>
      <c r="AI11" s="26" t="s">
        <v>7</v>
      </c>
      <c r="AJ11" s="26" t="s">
        <v>7</v>
      </c>
      <c r="AK11" s="26" t="s">
        <v>13</v>
      </c>
      <c r="AL11" s="25" t="s">
        <v>14</v>
      </c>
      <c r="AM11" s="25" t="str">
        <f>VLOOKUP(B11, 'Кодировочный лист'!$A$2:$G$112, 3, 0)</f>
        <v>F</v>
      </c>
      <c r="AN11" s="25" t="str">
        <f>VLOOKUP(B11, 'Кодировочный лист'!$A$2:$G$112, 4, 0)</f>
        <v>Exoworld</v>
      </c>
      <c r="AO11" s="26" t="s">
        <v>15</v>
      </c>
    </row>
    <row r="12" spans="1:41" s="5" customFormat="1" x14ac:dyDescent="0.35">
      <c r="A12" s="25" t="s">
        <v>598</v>
      </c>
      <c r="B12" s="25" t="s">
        <v>580</v>
      </c>
      <c r="C12" s="26">
        <v>2</v>
      </c>
      <c r="D12" s="26">
        <v>6</v>
      </c>
      <c r="E12" s="26">
        <v>6</v>
      </c>
      <c r="F12" s="26">
        <v>6</v>
      </c>
      <c r="G12" s="26">
        <v>6</v>
      </c>
      <c r="H12" s="26">
        <v>6</v>
      </c>
      <c r="I12" s="26">
        <v>5</v>
      </c>
      <c r="J12" s="26">
        <v>6</v>
      </c>
      <c r="K12" s="26">
        <v>6</v>
      </c>
      <c r="L12" s="26">
        <v>5</v>
      </c>
      <c r="M12" s="26">
        <v>5</v>
      </c>
      <c r="N12" s="27" t="s">
        <v>611</v>
      </c>
      <c r="O12" s="23"/>
      <c r="P12" s="27" t="s">
        <v>612</v>
      </c>
      <c r="Q12" s="27" t="s">
        <v>613</v>
      </c>
      <c r="R12" s="27" t="s">
        <v>614</v>
      </c>
      <c r="S12" s="27" t="s">
        <v>615</v>
      </c>
      <c r="T12" s="27" t="s">
        <v>615</v>
      </c>
      <c r="U12" s="27" t="s">
        <v>614</v>
      </c>
      <c r="V12" s="26">
        <v>7</v>
      </c>
      <c r="W12" s="26">
        <v>4</v>
      </c>
      <c r="X12" s="26">
        <v>7</v>
      </c>
      <c r="Y12" s="26">
        <v>6</v>
      </c>
      <c r="Z12" s="26">
        <v>7</v>
      </c>
      <c r="AA12" s="26">
        <v>7</v>
      </c>
      <c r="AB12" s="26">
        <v>7</v>
      </c>
      <c r="AC12" s="26">
        <v>7</v>
      </c>
      <c r="AD12" s="26">
        <v>19</v>
      </c>
      <c r="AE12" s="26" t="s">
        <v>12</v>
      </c>
      <c r="AF12" s="23" t="str">
        <f>VLOOKUP(B12, 'Кодировочный лист'!$A$2:$G$112, 5, 0)</f>
        <v>Да</v>
      </c>
      <c r="AG12" s="26" t="s">
        <v>0</v>
      </c>
      <c r="AH12" s="26" t="s">
        <v>0</v>
      </c>
      <c r="AI12" s="26" t="s">
        <v>7</v>
      </c>
      <c r="AJ12" s="26" t="s">
        <v>7</v>
      </c>
      <c r="AK12" s="26" t="s">
        <v>13</v>
      </c>
      <c r="AL12" s="25" t="s">
        <v>14</v>
      </c>
      <c r="AM12" s="25" t="str">
        <f>VLOOKUP(B12, 'Кодировочный лист'!$A$2:$G$112, 3, 0)</f>
        <v>M</v>
      </c>
      <c r="AN12" s="25" t="str">
        <f>VLOOKUP(B12, 'Кодировочный лист'!$A$2:$G$112, 4, 0)</f>
        <v>Exoworld</v>
      </c>
      <c r="AO12" s="26" t="s">
        <v>15</v>
      </c>
    </row>
    <row r="13" spans="1:41" s="5" customFormat="1" x14ac:dyDescent="0.35">
      <c r="A13" s="25" t="s">
        <v>599</v>
      </c>
      <c r="B13" s="25" t="s">
        <v>508</v>
      </c>
      <c r="C13" s="26">
        <v>4</v>
      </c>
      <c r="D13" s="26">
        <v>6</v>
      </c>
      <c r="E13" s="26">
        <v>6</v>
      </c>
      <c r="F13" s="26">
        <v>6</v>
      </c>
      <c r="G13" s="26">
        <v>6</v>
      </c>
      <c r="H13" s="26">
        <v>5</v>
      </c>
      <c r="I13" s="26">
        <v>5</v>
      </c>
      <c r="J13" s="26">
        <v>6</v>
      </c>
      <c r="K13" s="26">
        <v>5</v>
      </c>
      <c r="L13" s="26">
        <v>6</v>
      </c>
      <c r="M13" s="26">
        <v>3</v>
      </c>
      <c r="N13" s="23"/>
      <c r="O13" s="27" t="s">
        <v>616</v>
      </c>
      <c r="P13" s="27" t="s">
        <v>617</v>
      </c>
      <c r="Q13" s="27" t="s">
        <v>618</v>
      </c>
      <c r="R13" s="27" t="s">
        <v>619</v>
      </c>
      <c r="S13" s="27" t="s">
        <v>620</v>
      </c>
      <c r="T13" s="27" t="s">
        <v>617</v>
      </c>
      <c r="U13" s="27" t="s">
        <v>619</v>
      </c>
      <c r="V13" s="26">
        <v>2</v>
      </c>
      <c r="W13" s="26">
        <v>6</v>
      </c>
      <c r="X13" s="26">
        <v>4</v>
      </c>
      <c r="Y13" s="26">
        <v>4</v>
      </c>
      <c r="Z13" s="26">
        <v>3</v>
      </c>
      <c r="AA13" s="26">
        <v>2</v>
      </c>
      <c r="AB13" s="26">
        <v>2</v>
      </c>
      <c r="AC13" s="26">
        <v>5</v>
      </c>
      <c r="AD13" s="26">
        <v>23</v>
      </c>
      <c r="AE13" s="26" t="s">
        <v>12</v>
      </c>
      <c r="AF13" s="23" t="str">
        <f>VLOOKUP(B13, 'Кодировочный лист'!$A$2:$G$112, 5, 0)</f>
        <v>Да</v>
      </c>
      <c r="AG13" s="26" t="s">
        <v>1</v>
      </c>
      <c r="AH13" s="26" t="s">
        <v>1</v>
      </c>
      <c r="AI13" s="26" t="s">
        <v>7</v>
      </c>
      <c r="AJ13" s="26" t="s">
        <v>7</v>
      </c>
      <c r="AK13" s="26" t="s">
        <v>26</v>
      </c>
      <c r="AL13" s="25" t="s">
        <v>14</v>
      </c>
      <c r="AM13" s="25" t="str">
        <f>VLOOKUP(B13, 'Кодировочный лист'!$A$2:$G$112, 3, 0)</f>
        <v>F</v>
      </c>
      <c r="AN13" s="25" t="str">
        <f>VLOOKUP(B13, 'Кодировочный лист'!$A$2:$G$112, 4, 0)</f>
        <v>PR и SMM</v>
      </c>
      <c r="AO13" s="26" t="s">
        <v>66</v>
      </c>
    </row>
    <row r="14" spans="1:41" s="5" customFormat="1" x14ac:dyDescent="0.35">
      <c r="A14" s="25" t="s">
        <v>600</v>
      </c>
      <c r="B14" s="25" t="s">
        <v>549</v>
      </c>
      <c r="C14" s="26">
        <v>2</v>
      </c>
      <c r="D14" s="26">
        <v>7</v>
      </c>
      <c r="E14" s="26">
        <v>5</v>
      </c>
      <c r="F14" s="26">
        <v>7</v>
      </c>
      <c r="G14" s="26">
        <v>7</v>
      </c>
      <c r="H14" s="26">
        <v>7</v>
      </c>
      <c r="I14" s="26">
        <v>7</v>
      </c>
      <c r="J14" s="26">
        <v>7</v>
      </c>
      <c r="K14" s="26">
        <v>7</v>
      </c>
      <c r="L14" s="26">
        <v>7</v>
      </c>
      <c r="M14" s="26">
        <v>7</v>
      </c>
      <c r="N14" s="27" t="s">
        <v>621</v>
      </c>
      <c r="O14" s="27" t="s">
        <v>622</v>
      </c>
      <c r="P14" s="27" t="s">
        <v>623</v>
      </c>
      <c r="Q14" s="27" t="s">
        <v>623</v>
      </c>
      <c r="R14" s="27" t="s">
        <v>222</v>
      </c>
      <c r="S14" s="27" t="s">
        <v>624</v>
      </c>
      <c r="T14" s="27" t="s">
        <v>625</v>
      </c>
      <c r="U14" s="27" t="s">
        <v>222</v>
      </c>
      <c r="V14" s="26">
        <v>5</v>
      </c>
      <c r="W14" s="26">
        <v>3</v>
      </c>
      <c r="X14" s="26">
        <v>6</v>
      </c>
      <c r="Y14" s="26">
        <v>7</v>
      </c>
      <c r="Z14" s="26">
        <v>3</v>
      </c>
      <c r="AA14" s="26">
        <v>2</v>
      </c>
      <c r="AB14" s="26">
        <v>4</v>
      </c>
      <c r="AC14" s="26">
        <v>7</v>
      </c>
      <c r="AD14" s="26">
        <v>22</v>
      </c>
      <c r="AE14" s="26" t="s">
        <v>5</v>
      </c>
      <c r="AF14" s="23" t="str">
        <f>VLOOKUP(B14, 'Кодировочный лист'!$A$2:$G$112, 5, 0)</f>
        <v>Нет</v>
      </c>
      <c r="AG14" s="26" t="s">
        <v>3</v>
      </c>
      <c r="AH14" s="26" t="s">
        <v>1</v>
      </c>
      <c r="AI14" s="26" t="s">
        <v>7</v>
      </c>
      <c r="AJ14" s="26" t="s">
        <v>7</v>
      </c>
      <c r="AK14" s="26" t="s">
        <v>646</v>
      </c>
      <c r="AL14" s="25" t="s">
        <v>14</v>
      </c>
      <c r="AM14" s="25" t="str">
        <f>VLOOKUP(B14, 'Кодировочный лист'!$A$2:$G$112, 3, 0)</f>
        <v>M</v>
      </c>
      <c r="AN14" s="25" t="str">
        <f>VLOOKUP(B14, 'Кодировочный лист'!$A$2:$G$112, 4, 0)</f>
        <v>Smasher VR</v>
      </c>
      <c r="AO14" s="26" t="s">
        <v>44</v>
      </c>
    </row>
    <row r="15" spans="1:41" s="5" customFormat="1" x14ac:dyDescent="0.35">
      <c r="A15" s="25" t="s">
        <v>601</v>
      </c>
      <c r="B15" s="25" t="s">
        <v>510</v>
      </c>
      <c r="C15" s="26">
        <v>7</v>
      </c>
      <c r="D15" s="26">
        <v>7</v>
      </c>
      <c r="E15" s="26">
        <v>7</v>
      </c>
      <c r="F15" s="26">
        <v>1</v>
      </c>
      <c r="G15" s="26">
        <v>1</v>
      </c>
      <c r="H15" s="26">
        <v>7</v>
      </c>
      <c r="I15" s="26">
        <v>1</v>
      </c>
      <c r="J15" s="26">
        <v>1</v>
      </c>
      <c r="K15" s="26">
        <v>1</v>
      </c>
      <c r="L15" s="26">
        <v>1</v>
      </c>
      <c r="M15" s="26">
        <v>7</v>
      </c>
      <c r="N15" s="27" t="s">
        <v>626</v>
      </c>
      <c r="O15" s="27" t="s">
        <v>626</v>
      </c>
      <c r="P15" s="27" t="s">
        <v>626</v>
      </c>
      <c r="Q15" s="27" t="s">
        <v>626</v>
      </c>
      <c r="R15" s="27" t="s">
        <v>626</v>
      </c>
      <c r="S15" s="27" t="s">
        <v>626</v>
      </c>
      <c r="T15" s="27" t="s">
        <v>626</v>
      </c>
      <c r="U15" s="27" t="s">
        <v>627</v>
      </c>
      <c r="V15" s="26">
        <v>7</v>
      </c>
      <c r="W15" s="26">
        <v>7</v>
      </c>
      <c r="X15" s="26">
        <v>7</v>
      </c>
      <c r="Y15" s="26">
        <v>1</v>
      </c>
      <c r="Z15" s="26">
        <v>7</v>
      </c>
      <c r="AA15" s="26">
        <v>1</v>
      </c>
      <c r="AB15" s="26">
        <v>1</v>
      </c>
      <c r="AC15" s="26">
        <v>1</v>
      </c>
      <c r="AD15" s="26">
        <v>21</v>
      </c>
      <c r="AE15" s="26" t="s">
        <v>12</v>
      </c>
      <c r="AF15" s="23" t="str">
        <f>VLOOKUP(B15, 'Кодировочный лист'!$A$2:$G$112, 5, 0)</f>
        <v>Да</v>
      </c>
      <c r="AG15" s="26" t="s">
        <v>0</v>
      </c>
      <c r="AH15" s="26" t="s">
        <v>0</v>
      </c>
      <c r="AI15" s="26" t="s">
        <v>7</v>
      </c>
      <c r="AJ15" s="26" t="s">
        <v>7</v>
      </c>
      <c r="AK15" s="26" t="s">
        <v>26</v>
      </c>
      <c r="AL15" s="25" t="s">
        <v>14</v>
      </c>
      <c r="AM15" s="25" t="str">
        <f>VLOOKUP(B15, 'Кодировочный лист'!$A$2:$G$112, 3, 0)</f>
        <v>M</v>
      </c>
      <c r="AN15" s="25" t="str">
        <f>VLOOKUP(B15, 'Кодировочный лист'!$A$2:$G$112, 4, 0)</f>
        <v>ИИ</v>
      </c>
      <c r="AO15" s="26" t="s">
        <v>647</v>
      </c>
    </row>
    <row r="16" spans="1:41" s="5" customFormat="1" x14ac:dyDescent="0.35">
      <c r="A16" s="25" t="s">
        <v>602</v>
      </c>
      <c r="B16" s="25" t="s">
        <v>523</v>
      </c>
      <c r="C16" s="26">
        <v>2</v>
      </c>
      <c r="D16" s="26">
        <v>5</v>
      </c>
      <c r="E16" s="26">
        <v>5</v>
      </c>
      <c r="F16" s="26">
        <v>6</v>
      </c>
      <c r="G16" s="26">
        <v>5</v>
      </c>
      <c r="H16" s="26">
        <v>7</v>
      </c>
      <c r="I16" s="26">
        <v>2</v>
      </c>
      <c r="J16" s="26">
        <v>6</v>
      </c>
      <c r="K16" s="26">
        <v>6</v>
      </c>
      <c r="L16" s="26">
        <v>6</v>
      </c>
      <c r="M16" s="26">
        <v>4</v>
      </c>
      <c r="N16" s="27" t="s">
        <v>628</v>
      </c>
      <c r="O16" s="27" t="s">
        <v>628</v>
      </c>
      <c r="P16" s="27" t="s">
        <v>628</v>
      </c>
      <c r="Q16" s="27" t="s">
        <v>629</v>
      </c>
      <c r="R16" s="27" t="s">
        <v>628</v>
      </c>
      <c r="S16" s="27" t="s">
        <v>630</v>
      </c>
      <c r="T16" s="27" t="s">
        <v>628</v>
      </c>
      <c r="U16" s="27" t="s">
        <v>628</v>
      </c>
      <c r="V16" s="26">
        <v>6</v>
      </c>
      <c r="W16" s="26">
        <v>3</v>
      </c>
      <c r="X16" s="26">
        <v>5</v>
      </c>
      <c r="Y16" s="26">
        <v>5</v>
      </c>
      <c r="Z16" s="26">
        <v>7</v>
      </c>
      <c r="AA16" s="26">
        <v>7</v>
      </c>
      <c r="AB16" s="26">
        <v>7</v>
      </c>
      <c r="AC16" s="26">
        <v>7</v>
      </c>
      <c r="AD16" s="26">
        <v>19</v>
      </c>
      <c r="AE16" s="26" t="s">
        <v>70</v>
      </c>
      <c r="AF16" s="23" t="str">
        <f>VLOOKUP(B16, 'Кодировочный лист'!$A$2:$G$112, 5, 0)</f>
        <v>Да</v>
      </c>
      <c r="AG16" s="26" t="s">
        <v>0</v>
      </c>
      <c r="AH16" s="26" t="s">
        <v>0</v>
      </c>
      <c r="AI16" s="26" t="s">
        <v>7</v>
      </c>
      <c r="AJ16" s="26" t="s">
        <v>7</v>
      </c>
      <c r="AK16" s="26" t="s">
        <v>17</v>
      </c>
      <c r="AL16" s="25" t="s">
        <v>14</v>
      </c>
      <c r="AM16" s="25" t="str">
        <f>VLOOKUP(B16, 'Кодировочный лист'!$A$2:$G$112, 3, 0)</f>
        <v>M</v>
      </c>
      <c r="AN16" s="25" t="str">
        <f>VLOOKUP(B16, 'Кодировочный лист'!$A$2:$G$112, 4, 0)</f>
        <v>ИИ</v>
      </c>
      <c r="AO16" s="26" t="s">
        <v>15</v>
      </c>
    </row>
    <row r="17" spans="1:41" s="5" customFormat="1" x14ac:dyDescent="0.35">
      <c r="A17" s="25" t="s">
        <v>603</v>
      </c>
      <c r="B17" s="25" t="s">
        <v>593</v>
      </c>
      <c r="C17" s="26">
        <v>1</v>
      </c>
      <c r="D17" s="26">
        <v>5</v>
      </c>
      <c r="E17" s="26">
        <v>7</v>
      </c>
      <c r="F17" s="26">
        <v>1</v>
      </c>
      <c r="G17" s="26">
        <v>7</v>
      </c>
      <c r="H17" s="26">
        <v>4</v>
      </c>
      <c r="I17" s="26">
        <v>7</v>
      </c>
      <c r="J17" s="26">
        <v>7</v>
      </c>
      <c r="K17" s="26">
        <v>7</v>
      </c>
      <c r="L17" s="26">
        <v>7</v>
      </c>
      <c r="M17" s="26">
        <v>2</v>
      </c>
      <c r="N17" s="27" t="s">
        <v>631</v>
      </c>
      <c r="O17" s="27" t="s">
        <v>631</v>
      </c>
      <c r="P17" s="27" t="s">
        <v>631</v>
      </c>
      <c r="Q17" s="27" t="s">
        <v>631</v>
      </c>
      <c r="R17" s="27" t="s">
        <v>631</v>
      </c>
      <c r="S17" s="27" t="s">
        <v>632</v>
      </c>
      <c r="T17" s="27" t="s">
        <v>631</v>
      </c>
      <c r="U17" s="27" t="s">
        <v>631</v>
      </c>
      <c r="V17" s="26">
        <v>7</v>
      </c>
      <c r="W17" s="26">
        <v>3</v>
      </c>
      <c r="X17" s="26">
        <v>3</v>
      </c>
      <c r="Y17" s="26">
        <v>6</v>
      </c>
      <c r="Z17" s="26">
        <v>3</v>
      </c>
      <c r="AA17" s="26">
        <v>5</v>
      </c>
      <c r="AB17" s="26">
        <v>7</v>
      </c>
      <c r="AC17" s="26">
        <v>4</v>
      </c>
      <c r="AD17" s="26">
        <v>23</v>
      </c>
      <c r="AE17" s="26" t="s">
        <v>12</v>
      </c>
      <c r="AF17" s="23" t="str">
        <f>VLOOKUP(B17, 'Кодировочный лист'!$A$2:$G$112, 5, 0)</f>
        <v>Да</v>
      </c>
      <c r="AG17" s="26" t="s">
        <v>0</v>
      </c>
      <c r="AH17" s="26" t="s">
        <v>0</v>
      </c>
      <c r="AI17" s="26" t="s">
        <v>6</v>
      </c>
      <c r="AJ17" s="26" t="s">
        <v>6</v>
      </c>
      <c r="AK17" s="26" t="s">
        <v>26</v>
      </c>
      <c r="AL17" s="25" t="s">
        <v>14</v>
      </c>
      <c r="AM17" s="25" t="str">
        <f>VLOOKUP(B17, 'Кодировочный лист'!$A$2:$G$112, 3, 0)</f>
        <v>M</v>
      </c>
      <c r="AN17" s="25" t="str">
        <f>VLOOKUP(B17, 'Кодировочный лист'!$A$2:$G$112, 4, 0)</f>
        <v>Озвучка</v>
      </c>
      <c r="AO17" s="26" t="s">
        <v>15</v>
      </c>
    </row>
    <row r="18" spans="1:41" s="5" customFormat="1" x14ac:dyDescent="0.35">
      <c r="A18" s="25" t="s">
        <v>604</v>
      </c>
      <c r="B18" s="25" t="s">
        <v>552</v>
      </c>
      <c r="C18" s="26">
        <v>4</v>
      </c>
      <c r="D18" s="26">
        <v>5</v>
      </c>
      <c r="E18" s="26">
        <v>6</v>
      </c>
      <c r="F18" s="26">
        <v>7</v>
      </c>
      <c r="G18" s="26">
        <v>6</v>
      </c>
      <c r="H18" s="26">
        <v>6</v>
      </c>
      <c r="I18" s="26">
        <v>7</v>
      </c>
      <c r="J18" s="26">
        <v>7</v>
      </c>
      <c r="K18" s="26">
        <v>5</v>
      </c>
      <c r="L18" s="26">
        <v>5</v>
      </c>
      <c r="M18" s="26">
        <v>6</v>
      </c>
      <c r="N18" s="27" t="s">
        <v>633</v>
      </c>
      <c r="O18" s="27" t="s">
        <v>634</v>
      </c>
      <c r="P18" s="27" t="s">
        <v>635</v>
      </c>
      <c r="Q18" s="27" t="s">
        <v>636</v>
      </c>
      <c r="R18" s="27" t="s">
        <v>206</v>
      </c>
      <c r="S18" s="27" t="s">
        <v>635</v>
      </c>
      <c r="T18" s="27" t="s">
        <v>272</v>
      </c>
      <c r="U18" s="27" t="s">
        <v>636</v>
      </c>
      <c r="V18" s="26">
        <v>6</v>
      </c>
      <c r="W18" s="26">
        <v>3</v>
      </c>
      <c r="X18" s="26">
        <v>7</v>
      </c>
      <c r="Y18" s="26">
        <v>7</v>
      </c>
      <c r="Z18" s="26">
        <v>5</v>
      </c>
      <c r="AA18" s="26">
        <v>6</v>
      </c>
      <c r="AB18" s="26">
        <v>6</v>
      </c>
      <c r="AC18" s="26">
        <v>5</v>
      </c>
      <c r="AD18" s="26">
        <v>22</v>
      </c>
      <c r="AE18" s="26" t="s">
        <v>12</v>
      </c>
      <c r="AF18" s="23" t="str">
        <f>VLOOKUP(B18, 'Кодировочный лист'!$A$2:$G$112, 5, 0)</f>
        <v>Да</v>
      </c>
      <c r="AG18" s="26" t="s">
        <v>1</v>
      </c>
      <c r="AH18" s="26" t="s">
        <v>1</v>
      </c>
      <c r="AI18" s="26" t="s">
        <v>7</v>
      </c>
      <c r="AJ18" s="26" t="s">
        <v>6</v>
      </c>
      <c r="AK18" s="26" t="s">
        <v>26</v>
      </c>
      <c r="AL18" s="25" t="s">
        <v>14</v>
      </c>
      <c r="AM18" s="25" t="str">
        <f>VLOOKUP(B18, 'Кодировочный лист'!$A$2:$G$112, 3, 0)</f>
        <v>F</v>
      </c>
      <c r="AN18" s="25" t="str">
        <f>VLOOKUP(B18, 'Кодировочный лист'!$A$2:$G$112, 4, 0)</f>
        <v xml:space="preserve">Hive </v>
      </c>
      <c r="AO18" s="26" t="s">
        <v>15</v>
      </c>
    </row>
    <row r="19" spans="1:41" s="5" customFormat="1" x14ac:dyDescent="0.35">
      <c r="A19" s="25" t="s">
        <v>605</v>
      </c>
      <c r="B19" s="25" t="s">
        <v>564</v>
      </c>
      <c r="C19" s="26">
        <v>2</v>
      </c>
      <c r="D19" s="26">
        <v>6</v>
      </c>
      <c r="E19" s="26">
        <v>5</v>
      </c>
      <c r="F19" s="26">
        <v>7</v>
      </c>
      <c r="G19" s="26">
        <v>7</v>
      </c>
      <c r="H19" s="26">
        <v>7</v>
      </c>
      <c r="I19" s="26">
        <v>4</v>
      </c>
      <c r="J19" s="26">
        <v>7</v>
      </c>
      <c r="K19" s="26">
        <v>7</v>
      </c>
      <c r="L19" s="26">
        <v>7</v>
      </c>
      <c r="M19" s="26">
        <v>4</v>
      </c>
      <c r="N19" s="27" t="s">
        <v>637</v>
      </c>
      <c r="O19" s="27" t="s">
        <v>638</v>
      </c>
      <c r="P19" s="27" t="s">
        <v>639</v>
      </c>
      <c r="Q19" s="27" t="s">
        <v>640</v>
      </c>
      <c r="R19" s="27" t="s">
        <v>641</v>
      </c>
      <c r="S19" s="27" t="s">
        <v>642</v>
      </c>
      <c r="T19" s="27" t="s">
        <v>643</v>
      </c>
      <c r="U19" s="27" t="s">
        <v>640</v>
      </c>
      <c r="V19" s="26">
        <v>4</v>
      </c>
      <c r="W19" s="26">
        <v>6</v>
      </c>
      <c r="X19" s="26">
        <v>7</v>
      </c>
      <c r="Y19" s="26">
        <v>6</v>
      </c>
      <c r="Z19" s="26">
        <v>2</v>
      </c>
      <c r="AA19" s="26">
        <v>2</v>
      </c>
      <c r="AB19" s="26">
        <v>5</v>
      </c>
      <c r="AC19" s="26">
        <v>7</v>
      </c>
      <c r="AD19" s="26">
        <v>19</v>
      </c>
      <c r="AE19" s="26" t="s">
        <v>12</v>
      </c>
      <c r="AF19" s="23" t="str">
        <f>VLOOKUP(B19, 'Кодировочный лист'!$A$2:$G$112, 5, 0)</f>
        <v>Да</v>
      </c>
      <c r="AG19" s="26" t="s">
        <v>0</v>
      </c>
      <c r="AH19" s="26" t="s">
        <v>0</v>
      </c>
      <c r="AI19" s="26" t="s">
        <v>7</v>
      </c>
      <c r="AJ19" s="26" t="s">
        <v>7</v>
      </c>
      <c r="AK19" s="26" t="s">
        <v>17</v>
      </c>
      <c r="AL19" s="25" t="s">
        <v>14</v>
      </c>
      <c r="AM19" s="25" t="str">
        <f>VLOOKUP(B19, 'Кодировочный лист'!$A$2:$G$112, 3, 0)</f>
        <v>M</v>
      </c>
      <c r="AN19" s="25" t="str">
        <f>VLOOKUP(B19, 'Кодировочный лист'!$A$2:$G$112, 4, 0)</f>
        <v>Smasher VR</v>
      </c>
      <c r="AO19" s="26" t="s">
        <v>15</v>
      </c>
    </row>
    <row r="20" spans="1:41" s="5" customFormat="1" x14ac:dyDescent="0.35">
      <c r="A20" s="25" t="s">
        <v>53</v>
      </c>
      <c r="B20" s="25" t="s">
        <v>572</v>
      </c>
      <c r="C20" s="26">
        <v>2</v>
      </c>
      <c r="D20" s="26">
        <v>7</v>
      </c>
      <c r="E20" s="26">
        <v>5</v>
      </c>
      <c r="F20" s="26">
        <v>6</v>
      </c>
      <c r="G20" s="26">
        <v>6</v>
      </c>
      <c r="H20" s="26">
        <v>7</v>
      </c>
      <c r="I20" s="26">
        <v>6</v>
      </c>
      <c r="J20" s="26">
        <v>6</v>
      </c>
      <c r="K20" s="26">
        <v>6</v>
      </c>
      <c r="L20" s="26">
        <v>6</v>
      </c>
      <c r="M20" s="26">
        <v>3</v>
      </c>
      <c r="N20" s="27" t="s">
        <v>644</v>
      </c>
      <c r="O20" s="27" t="s">
        <v>644</v>
      </c>
      <c r="P20" s="27" t="s">
        <v>644</v>
      </c>
      <c r="Q20" s="27" t="s">
        <v>644</v>
      </c>
      <c r="R20" s="27" t="s">
        <v>644</v>
      </c>
      <c r="S20" s="27" t="s">
        <v>644</v>
      </c>
      <c r="T20" s="27" t="s">
        <v>645</v>
      </c>
      <c r="U20" s="27" t="s">
        <v>645</v>
      </c>
      <c r="V20" s="26">
        <v>6</v>
      </c>
      <c r="W20" s="26">
        <v>2</v>
      </c>
      <c r="X20" s="26">
        <v>5</v>
      </c>
      <c r="Y20" s="26">
        <v>6</v>
      </c>
      <c r="Z20" s="26">
        <v>2</v>
      </c>
      <c r="AA20" s="26">
        <v>2</v>
      </c>
      <c r="AB20" s="26">
        <v>6</v>
      </c>
      <c r="AC20" s="26">
        <v>7</v>
      </c>
      <c r="AD20" s="26">
        <v>23</v>
      </c>
      <c r="AE20" s="26" t="s">
        <v>5</v>
      </c>
      <c r="AF20" s="23" t="str">
        <f>VLOOKUP(B20, 'Кодировочный лист'!$A$2:$G$112, 5, 0)</f>
        <v>Да</v>
      </c>
      <c r="AG20" s="26" t="s">
        <v>32</v>
      </c>
      <c r="AH20" s="26" t="s">
        <v>0</v>
      </c>
      <c r="AI20" s="26" t="s">
        <v>7</v>
      </c>
      <c r="AJ20" s="26" t="s">
        <v>7</v>
      </c>
      <c r="AK20" s="26" t="s">
        <v>13</v>
      </c>
      <c r="AL20" s="25" t="s">
        <v>18</v>
      </c>
      <c r="AM20" s="25" t="str">
        <f>VLOOKUP(B20, 'Кодировочный лист'!$A$2:$G$112, 3, 0)</f>
        <v>M</v>
      </c>
      <c r="AN20" s="25" t="str">
        <f>VLOOKUP(B20, 'Кодировочный лист'!$A$2:$G$112, 4, 0)</f>
        <v>Fairypunk</v>
      </c>
      <c r="AO20" s="26" t="s">
        <v>15</v>
      </c>
    </row>
    <row r="21" spans="1:41" x14ac:dyDescent="0.35">
      <c r="A21" s="25" t="s">
        <v>4</v>
      </c>
      <c r="B21" s="25" t="s">
        <v>379</v>
      </c>
      <c r="C21" s="26">
        <v>3</v>
      </c>
      <c r="D21" s="26">
        <v>6</v>
      </c>
      <c r="E21" s="26">
        <v>7</v>
      </c>
      <c r="F21" s="26">
        <v>6</v>
      </c>
      <c r="G21" s="26">
        <v>7</v>
      </c>
      <c r="H21" s="26">
        <v>7</v>
      </c>
      <c r="I21" s="26">
        <v>7</v>
      </c>
      <c r="J21" s="26">
        <v>6</v>
      </c>
      <c r="K21" s="26">
        <v>7</v>
      </c>
      <c r="L21" s="26">
        <v>7</v>
      </c>
      <c r="M21" s="26">
        <v>7</v>
      </c>
      <c r="N21" s="27" t="s">
        <v>119</v>
      </c>
      <c r="O21" s="27" t="s">
        <v>120</v>
      </c>
      <c r="P21" s="27" t="s">
        <v>121</v>
      </c>
      <c r="Q21" s="27" t="s">
        <v>122</v>
      </c>
      <c r="R21" s="27" t="s">
        <v>123</v>
      </c>
      <c r="S21" s="27" t="s">
        <v>124</v>
      </c>
      <c r="T21" s="27" t="s">
        <v>125</v>
      </c>
      <c r="U21" s="27" t="s">
        <v>124</v>
      </c>
      <c r="V21" s="26">
        <v>7</v>
      </c>
      <c r="W21" s="26">
        <v>3</v>
      </c>
      <c r="X21" s="26">
        <v>7</v>
      </c>
      <c r="Y21" s="26">
        <v>6</v>
      </c>
      <c r="Z21" s="26">
        <v>6</v>
      </c>
      <c r="AA21" s="26">
        <v>7</v>
      </c>
      <c r="AB21" s="26">
        <v>7</v>
      </c>
      <c r="AC21" s="26">
        <v>7</v>
      </c>
      <c r="AD21" s="26">
        <v>23</v>
      </c>
      <c r="AE21" s="26" t="s">
        <v>5</v>
      </c>
      <c r="AF21" s="23" t="str">
        <f>VLOOKUP(B21, 'Кодировочный лист'!$A$2:$G$112, 5, 0)</f>
        <v>Нет</v>
      </c>
      <c r="AG21" s="26" t="s">
        <v>2</v>
      </c>
      <c r="AH21" s="26" t="s">
        <v>0</v>
      </c>
      <c r="AI21" s="26" t="s">
        <v>6</v>
      </c>
      <c r="AJ21" s="26" t="s">
        <v>7</v>
      </c>
      <c r="AK21" s="26" t="s">
        <v>8</v>
      </c>
      <c r="AL21" s="25" t="s">
        <v>9</v>
      </c>
      <c r="AM21" s="25" t="str">
        <f>VLOOKUP(B21, 'Кодировочный лист'!$A$2:$G$112, 3, 0)</f>
        <v>M</v>
      </c>
      <c r="AN21" s="25" t="str">
        <f>VLOOKUP(B21, 'Кодировочный лист'!$A$2:$G$112, 4, 0)</f>
        <v>Flavorful Story</v>
      </c>
      <c r="AO21" s="26" t="s">
        <v>10</v>
      </c>
    </row>
    <row r="22" spans="1:41" x14ac:dyDescent="0.35">
      <c r="A22" s="25" t="s">
        <v>11</v>
      </c>
      <c r="B22" s="25" t="s">
        <v>380</v>
      </c>
      <c r="C22" s="26">
        <v>2</v>
      </c>
      <c r="D22" s="26">
        <v>4</v>
      </c>
      <c r="E22" s="26">
        <v>4</v>
      </c>
      <c r="F22" s="26">
        <v>3</v>
      </c>
      <c r="G22" s="26">
        <v>5</v>
      </c>
      <c r="H22" s="26">
        <v>6</v>
      </c>
      <c r="I22" s="26">
        <v>5</v>
      </c>
      <c r="J22" s="26">
        <v>5</v>
      </c>
      <c r="K22" s="26">
        <v>6</v>
      </c>
      <c r="L22" s="26">
        <v>5</v>
      </c>
      <c r="M22" s="26">
        <v>3</v>
      </c>
      <c r="N22" s="27" t="s">
        <v>126</v>
      </c>
      <c r="O22" s="27" t="s">
        <v>127</v>
      </c>
      <c r="P22" s="27" t="s">
        <v>128</v>
      </c>
      <c r="Q22" s="27" t="s">
        <v>127</v>
      </c>
      <c r="R22" s="27" t="s">
        <v>129</v>
      </c>
      <c r="S22" s="27" t="s">
        <v>130</v>
      </c>
      <c r="T22" s="27" t="s">
        <v>130</v>
      </c>
      <c r="U22" s="27" t="s">
        <v>127</v>
      </c>
      <c r="V22" s="26">
        <v>4</v>
      </c>
      <c r="W22" s="26">
        <v>5</v>
      </c>
      <c r="X22" s="26">
        <v>4</v>
      </c>
      <c r="Y22" s="26">
        <v>4</v>
      </c>
      <c r="Z22" s="26">
        <v>2</v>
      </c>
      <c r="AA22" s="26">
        <v>3</v>
      </c>
      <c r="AB22" s="26">
        <v>3</v>
      </c>
      <c r="AC22" s="26">
        <v>5</v>
      </c>
      <c r="AD22" s="26">
        <v>19</v>
      </c>
      <c r="AE22" s="26" t="s">
        <v>12</v>
      </c>
      <c r="AF22" s="26" t="s">
        <v>450</v>
      </c>
      <c r="AG22" s="26" t="s">
        <v>0</v>
      </c>
      <c r="AH22" s="26" t="s">
        <v>0</v>
      </c>
      <c r="AI22" s="26" t="s">
        <v>7</v>
      </c>
      <c r="AJ22" s="26" t="s">
        <v>7</v>
      </c>
      <c r="AK22" s="26" t="s">
        <v>13</v>
      </c>
      <c r="AL22" s="25" t="s">
        <v>14</v>
      </c>
      <c r="AM22" s="25" t="str">
        <f>VLOOKUP(B22, 'Кодировочный лист'!$A$2:$G$112, 3, 0)</f>
        <v>M</v>
      </c>
      <c r="AN22" s="25" t="str">
        <f>VLOOKUP(B22, 'Кодировочный лист'!$A$2:$G$112, 4, 0)</f>
        <v>Озвучка</v>
      </c>
      <c r="AO22" s="26" t="s">
        <v>15</v>
      </c>
    </row>
    <row r="23" spans="1:41" x14ac:dyDescent="0.35">
      <c r="A23" s="25" t="s">
        <v>16</v>
      </c>
      <c r="B23" s="25" t="s">
        <v>390</v>
      </c>
      <c r="C23" s="26">
        <v>2</v>
      </c>
      <c r="D23" s="26">
        <v>3</v>
      </c>
      <c r="E23" s="26">
        <v>6</v>
      </c>
      <c r="F23" s="26">
        <v>3</v>
      </c>
      <c r="G23" s="26">
        <v>5</v>
      </c>
      <c r="H23" s="26">
        <v>3</v>
      </c>
      <c r="I23" s="26">
        <v>4</v>
      </c>
      <c r="J23" s="26">
        <v>6</v>
      </c>
      <c r="K23" s="26">
        <v>6</v>
      </c>
      <c r="L23" s="26">
        <v>4</v>
      </c>
      <c r="M23" s="26">
        <v>3</v>
      </c>
      <c r="N23" s="27" t="s">
        <v>131</v>
      </c>
      <c r="O23" s="27" t="s">
        <v>132</v>
      </c>
      <c r="P23" s="27" t="s">
        <v>132</v>
      </c>
      <c r="Q23" s="27" t="s">
        <v>133</v>
      </c>
      <c r="R23" s="27" t="s">
        <v>134</v>
      </c>
      <c r="S23" s="27" t="s">
        <v>135</v>
      </c>
      <c r="T23" s="27" t="s">
        <v>131</v>
      </c>
      <c r="U23" s="27" t="s">
        <v>132</v>
      </c>
      <c r="V23" s="26">
        <v>2</v>
      </c>
      <c r="W23" s="26">
        <v>5</v>
      </c>
      <c r="X23" s="26">
        <v>4</v>
      </c>
      <c r="Y23" s="26">
        <v>3</v>
      </c>
      <c r="Z23" s="26">
        <v>5</v>
      </c>
      <c r="AA23" s="26">
        <v>7</v>
      </c>
      <c r="AB23" s="26">
        <v>5</v>
      </c>
      <c r="AC23" s="26">
        <v>4</v>
      </c>
      <c r="AD23" s="26">
        <v>18</v>
      </c>
      <c r="AE23" s="26" t="s">
        <v>12</v>
      </c>
      <c r="AF23" s="26" t="s">
        <v>454</v>
      </c>
      <c r="AG23" s="26" t="s">
        <v>0</v>
      </c>
      <c r="AH23" s="26" t="s">
        <v>0</v>
      </c>
      <c r="AI23" s="26" t="s">
        <v>7</v>
      </c>
      <c r="AJ23" s="26" t="s">
        <v>7</v>
      </c>
      <c r="AK23" s="26" t="s">
        <v>17</v>
      </c>
      <c r="AL23" s="25" t="s">
        <v>18</v>
      </c>
      <c r="AM23" s="25" t="str">
        <f>VLOOKUP(B23, 'Кодировочный лист'!$A$2:$G$112, 3, 0)</f>
        <v>M</v>
      </c>
      <c r="AN23" s="25" t="str">
        <f>VLOOKUP(B23, 'Кодировочный лист'!$A$2:$G$112, 4, 0)</f>
        <v>Ядро</v>
      </c>
      <c r="AO23" s="26" t="s">
        <v>15</v>
      </c>
    </row>
    <row r="24" spans="1:41" x14ac:dyDescent="0.35">
      <c r="A24" s="25" t="s">
        <v>19</v>
      </c>
      <c r="B24" s="25" t="s">
        <v>372</v>
      </c>
      <c r="C24" s="26">
        <v>1</v>
      </c>
      <c r="D24" s="26">
        <v>2</v>
      </c>
      <c r="E24" s="26">
        <v>1</v>
      </c>
      <c r="F24" s="26">
        <v>6</v>
      </c>
      <c r="G24" s="26">
        <v>4</v>
      </c>
      <c r="H24" s="26">
        <v>4</v>
      </c>
      <c r="I24" s="26">
        <v>7</v>
      </c>
      <c r="J24" s="26">
        <v>2</v>
      </c>
      <c r="K24" s="26">
        <v>7</v>
      </c>
      <c r="L24" s="26">
        <v>3</v>
      </c>
      <c r="M24" s="26">
        <v>1</v>
      </c>
      <c r="N24" s="27" t="s">
        <v>136</v>
      </c>
      <c r="O24" s="27" t="s">
        <v>136</v>
      </c>
      <c r="P24" s="27" t="s">
        <v>137</v>
      </c>
      <c r="Q24" s="27" t="s">
        <v>137</v>
      </c>
      <c r="R24" s="27" t="s">
        <v>137</v>
      </c>
      <c r="S24" s="27" t="s">
        <v>137</v>
      </c>
      <c r="T24" s="27" t="s">
        <v>137</v>
      </c>
      <c r="U24" s="27" t="s">
        <v>137</v>
      </c>
      <c r="V24" s="26">
        <v>1</v>
      </c>
      <c r="W24" s="26">
        <v>7</v>
      </c>
      <c r="X24" s="26">
        <v>4</v>
      </c>
      <c r="Y24" s="26">
        <v>4</v>
      </c>
      <c r="Z24" s="26">
        <v>1</v>
      </c>
      <c r="AA24" s="26">
        <v>1</v>
      </c>
      <c r="AB24" s="26">
        <v>7</v>
      </c>
      <c r="AC24" s="26">
        <v>5</v>
      </c>
      <c r="AD24" s="26">
        <v>22</v>
      </c>
      <c r="AE24" s="26" t="s">
        <v>12</v>
      </c>
      <c r="AF24" s="26" t="s">
        <v>457</v>
      </c>
      <c r="AG24" s="26" t="s">
        <v>0</v>
      </c>
      <c r="AH24" s="26" t="s">
        <v>0</v>
      </c>
      <c r="AI24" s="26" t="s">
        <v>7</v>
      </c>
      <c r="AJ24" s="26" t="s">
        <v>7</v>
      </c>
      <c r="AK24" s="26" t="s">
        <v>17</v>
      </c>
      <c r="AL24" s="25" t="s">
        <v>14</v>
      </c>
      <c r="AM24" s="25" t="str">
        <f>VLOOKUP(B24, 'Кодировочный лист'!$A$2:$G$112, 3, 0)</f>
        <v>M</v>
      </c>
      <c r="AN24" s="25">
        <v>10</v>
      </c>
      <c r="AO24" s="26" t="s">
        <v>15</v>
      </c>
    </row>
    <row r="25" spans="1:41" x14ac:dyDescent="0.35">
      <c r="A25" s="25" t="s">
        <v>20</v>
      </c>
      <c r="B25" s="25" t="s">
        <v>375</v>
      </c>
      <c r="C25" s="26">
        <v>2</v>
      </c>
      <c r="D25" s="26">
        <v>5</v>
      </c>
      <c r="E25" s="26">
        <v>7</v>
      </c>
      <c r="F25" s="26">
        <v>7</v>
      </c>
      <c r="G25" s="26">
        <v>7</v>
      </c>
      <c r="H25" s="26">
        <v>4</v>
      </c>
      <c r="I25" s="26">
        <v>3</v>
      </c>
      <c r="J25" s="26">
        <v>7</v>
      </c>
      <c r="K25" s="26">
        <v>7</v>
      </c>
      <c r="L25" s="26">
        <v>7</v>
      </c>
      <c r="M25" s="26">
        <v>6</v>
      </c>
      <c r="N25" s="27" t="s">
        <v>138</v>
      </c>
      <c r="O25" s="27" t="s">
        <v>139</v>
      </c>
      <c r="P25" s="27" t="s">
        <v>140</v>
      </c>
      <c r="Q25" s="27" t="s">
        <v>141</v>
      </c>
      <c r="R25" s="27" t="s">
        <v>142</v>
      </c>
      <c r="S25" s="27" t="s">
        <v>139</v>
      </c>
      <c r="T25" s="27" t="s">
        <v>139</v>
      </c>
      <c r="U25" s="27" t="s">
        <v>143</v>
      </c>
      <c r="V25" s="26">
        <v>7</v>
      </c>
      <c r="W25" s="26">
        <v>2</v>
      </c>
      <c r="X25" s="26">
        <v>6</v>
      </c>
      <c r="Y25" s="26">
        <v>4</v>
      </c>
      <c r="Z25" s="26">
        <v>4</v>
      </c>
      <c r="AA25" s="26">
        <v>2</v>
      </c>
      <c r="AB25" s="26">
        <v>6</v>
      </c>
      <c r="AC25" s="26">
        <v>7</v>
      </c>
      <c r="AD25" s="26">
        <v>22</v>
      </c>
      <c r="AE25" s="26" t="s">
        <v>12</v>
      </c>
      <c r="AF25" s="26" t="s">
        <v>443</v>
      </c>
      <c r="AG25" s="26" t="s">
        <v>1</v>
      </c>
      <c r="AH25" s="26" t="s">
        <v>1</v>
      </c>
      <c r="AI25" s="26" t="s">
        <v>7</v>
      </c>
      <c r="AJ25" s="26" t="s">
        <v>7</v>
      </c>
      <c r="AK25" s="26" t="s">
        <v>13</v>
      </c>
      <c r="AL25" s="25" t="s">
        <v>14</v>
      </c>
      <c r="AM25" s="25" t="s">
        <v>431</v>
      </c>
      <c r="AN25" s="25">
        <v>10</v>
      </c>
      <c r="AO25" s="26" t="s">
        <v>21</v>
      </c>
    </row>
    <row r="26" spans="1:41" x14ac:dyDescent="0.35">
      <c r="A26" s="25" t="s">
        <v>22</v>
      </c>
      <c r="B26" s="25" t="s">
        <v>388</v>
      </c>
      <c r="C26" s="26">
        <v>2</v>
      </c>
      <c r="D26" s="26">
        <v>4</v>
      </c>
      <c r="E26" s="26">
        <v>5</v>
      </c>
      <c r="F26" s="26">
        <v>5</v>
      </c>
      <c r="G26" s="26">
        <v>5</v>
      </c>
      <c r="H26" s="26">
        <v>3</v>
      </c>
      <c r="I26" s="26">
        <v>5</v>
      </c>
      <c r="J26" s="26">
        <v>5</v>
      </c>
      <c r="K26" s="26">
        <v>5</v>
      </c>
      <c r="L26" s="26">
        <v>4</v>
      </c>
      <c r="M26" s="26">
        <v>3</v>
      </c>
      <c r="N26" s="27" t="s">
        <v>144</v>
      </c>
      <c r="O26" s="27" t="s">
        <v>145</v>
      </c>
      <c r="P26" s="27" t="s">
        <v>146</v>
      </c>
      <c r="Q26" s="27" t="s">
        <v>147</v>
      </c>
      <c r="R26" s="27" t="s">
        <v>148</v>
      </c>
      <c r="S26" s="27" t="s">
        <v>149</v>
      </c>
      <c r="T26" s="27" t="s">
        <v>150</v>
      </c>
      <c r="U26" s="27" t="s">
        <v>147</v>
      </c>
      <c r="V26" s="26">
        <v>6</v>
      </c>
      <c r="W26" s="26">
        <v>5</v>
      </c>
      <c r="X26" s="26">
        <v>7</v>
      </c>
      <c r="Y26" s="26">
        <v>6</v>
      </c>
      <c r="Z26" s="26">
        <v>5</v>
      </c>
      <c r="AA26" s="26">
        <v>7</v>
      </c>
      <c r="AB26" s="26">
        <v>7</v>
      </c>
      <c r="AC26" s="26">
        <v>7</v>
      </c>
      <c r="AD26" s="26">
        <v>24</v>
      </c>
      <c r="AE26" s="26" t="s">
        <v>12</v>
      </c>
      <c r="AF26" s="26" t="s">
        <v>465</v>
      </c>
      <c r="AG26" s="26" t="s">
        <v>0</v>
      </c>
      <c r="AH26" s="26" t="s">
        <v>0</v>
      </c>
      <c r="AI26" s="26" t="s">
        <v>7</v>
      </c>
      <c r="AJ26" s="26" t="s">
        <v>7</v>
      </c>
      <c r="AK26" s="26" t="s">
        <v>13</v>
      </c>
      <c r="AL26" s="25" t="s">
        <v>14</v>
      </c>
      <c r="AM26" s="25" t="s">
        <v>432</v>
      </c>
      <c r="AN26" s="25">
        <v>18</v>
      </c>
      <c r="AO26" s="26" t="s">
        <v>15</v>
      </c>
    </row>
    <row r="27" spans="1:41" x14ac:dyDescent="0.35">
      <c r="A27" s="25" t="s">
        <v>23</v>
      </c>
      <c r="B27" s="25" t="s">
        <v>376</v>
      </c>
      <c r="C27" s="26">
        <v>1</v>
      </c>
      <c r="D27" s="26">
        <v>7</v>
      </c>
      <c r="E27" s="26">
        <v>7</v>
      </c>
      <c r="F27" s="26">
        <v>7</v>
      </c>
      <c r="G27" s="26">
        <v>7</v>
      </c>
      <c r="H27" s="26">
        <v>4</v>
      </c>
      <c r="I27" s="26">
        <v>4</v>
      </c>
      <c r="J27" s="26">
        <v>7</v>
      </c>
      <c r="K27" s="26">
        <v>7</v>
      </c>
      <c r="L27" s="26">
        <v>7</v>
      </c>
      <c r="M27" s="26">
        <v>3</v>
      </c>
      <c r="N27" s="27" t="s">
        <v>151</v>
      </c>
      <c r="O27" s="27" t="s">
        <v>151</v>
      </c>
      <c r="P27" s="27" t="s">
        <v>152</v>
      </c>
      <c r="Q27" s="27" t="s">
        <v>152</v>
      </c>
      <c r="R27" s="27" t="s">
        <v>153</v>
      </c>
      <c r="S27" s="27" t="s">
        <v>151</v>
      </c>
      <c r="T27" s="27" t="s">
        <v>153</v>
      </c>
      <c r="U27" s="27" t="s">
        <v>153</v>
      </c>
      <c r="V27" s="26">
        <v>1</v>
      </c>
      <c r="W27" s="26">
        <v>1</v>
      </c>
      <c r="X27" s="26">
        <v>1</v>
      </c>
      <c r="Y27" s="26">
        <v>1</v>
      </c>
      <c r="Z27" s="26">
        <v>1</v>
      </c>
      <c r="AA27" s="26">
        <v>1</v>
      </c>
      <c r="AB27" s="26">
        <v>1</v>
      </c>
      <c r="AC27" s="26">
        <v>5</v>
      </c>
      <c r="AD27" s="26">
        <v>21</v>
      </c>
      <c r="AE27" s="26" t="s">
        <v>12</v>
      </c>
      <c r="AF27" s="26" t="s">
        <v>449</v>
      </c>
      <c r="AG27" s="26" t="s">
        <v>1</v>
      </c>
      <c r="AH27" s="26" t="s">
        <v>1</v>
      </c>
      <c r="AI27" s="26" t="s">
        <v>7</v>
      </c>
      <c r="AJ27" s="26" t="s">
        <v>7</v>
      </c>
      <c r="AK27" s="26" t="s">
        <v>13</v>
      </c>
      <c r="AL27" s="25" t="s">
        <v>14</v>
      </c>
      <c r="AM27" s="25" t="s">
        <v>432</v>
      </c>
      <c r="AN27" s="25">
        <v>4</v>
      </c>
      <c r="AO27" s="26" t="s">
        <v>15</v>
      </c>
    </row>
    <row r="28" spans="1:41" x14ac:dyDescent="0.35">
      <c r="A28" s="25" t="s">
        <v>24</v>
      </c>
      <c r="B28" s="25" t="s">
        <v>358</v>
      </c>
      <c r="C28" s="26">
        <v>2</v>
      </c>
      <c r="D28" s="26">
        <v>3</v>
      </c>
      <c r="E28" s="26">
        <v>6</v>
      </c>
      <c r="F28" s="26">
        <v>7</v>
      </c>
      <c r="G28" s="26">
        <v>7</v>
      </c>
      <c r="H28" s="26">
        <v>2</v>
      </c>
      <c r="I28" s="26">
        <v>4</v>
      </c>
      <c r="J28" s="26">
        <v>1</v>
      </c>
      <c r="K28" s="26">
        <v>7</v>
      </c>
      <c r="L28" s="26">
        <v>2</v>
      </c>
      <c r="M28" s="26">
        <v>4</v>
      </c>
      <c r="N28" s="27" t="s">
        <v>154</v>
      </c>
      <c r="O28" s="27" t="s">
        <v>155</v>
      </c>
      <c r="P28" s="27" t="s">
        <v>156</v>
      </c>
      <c r="Q28" s="27" t="s">
        <v>157</v>
      </c>
      <c r="R28" s="27" t="s">
        <v>158</v>
      </c>
      <c r="S28" s="27" t="s">
        <v>159</v>
      </c>
      <c r="T28" s="27" t="s">
        <v>160</v>
      </c>
      <c r="U28" s="27" t="s">
        <v>161</v>
      </c>
      <c r="V28" s="26">
        <v>7</v>
      </c>
      <c r="W28" s="26">
        <v>4</v>
      </c>
      <c r="X28" s="26">
        <v>5</v>
      </c>
      <c r="Y28" s="26">
        <v>6</v>
      </c>
      <c r="Z28" s="26">
        <v>3</v>
      </c>
      <c r="AA28" s="26">
        <v>1</v>
      </c>
      <c r="AB28" s="26">
        <v>6</v>
      </c>
      <c r="AC28" s="26">
        <v>5</v>
      </c>
      <c r="AD28" s="26">
        <v>21</v>
      </c>
      <c r="AE28" s="26" t="s">
        <v>12</v>
      </c>
      <c r="AF28" s="26" t="s">
        <v>443</v>
      </c>
      <c r="AG28" s="26" t="s">
        <v>25</v>
      </c>
      <c r="AH28" s="26" t="s">
        <v>2</v>
      </c>
      <c r="AI28" s="26" t="s">
        <v>7</v>
      </c>
      <c r="AJ28" s="26" t="s">
        <v>7</v>
      </c>
      <c r="AK28" s="26" t="s">
        <v>26</v>
      </c>
      <c r="AL28" s="25" t="s">
        <v>18</v>
      </c>
      <c r="AM28" s="25" t="s">
        <v>432</v>
      </c>
      <c r="AN28" s="25">
        <v>10</v>
      </c>
      <c r="AO28" s="26" t="s">
        <v>15</v>
      </c>
    </row>
    <row r="29" spans="1:41" x14ac:dyDescent="0.35">
      <c r="A29" s="25" t="s">
        <v>27</v>
      </c>
      <c r="B29" s="25" t="s">
        <v>362</v>
      </c>
      <c r="C29" s="26">
        <v>2</v>
      </c>
      <c r="D29" s="26">
        <v>3</v>
      </c>
      <c r="E29" s="26">
        <v>6</v>
      </c>
      <c r="F29" s="26">
        <v>2</v>
      </c>
      <c r="G29" s="26">
        <v>7</v>
      </c>
      <c r="H29" s="26">
        <v>2</v>
      </c>
      <c r="I29" s="26">
        <v>4</v>
      </c>
      <c r="J29" s="26">
        <v>3</v>
      </c>
      <c r="K29" s="26">
        <v>5</v>
      </c>
      <c r="L29" s="26">
        <v>5</v>
      </c>
      <c r="M29" s="26">
        <v>2</v>
      </c>
      <c r="N29" s="27" t="s">
        <v>115</v>
      </c>
      <c r="O29" s="27" t="s">
        <v>162</v>
      </c>
      <c r="P29" s="27" t="s">
        <v>163</v>
      </c>
      <c r="Q29" s="27" t="s">
        <v>164</v>
      </c>
      <c r="R29" s="27" t="s">
        <v>165</v>
      </c>
      <c r="S29" s="27" t="s">
        <v>162</v>
      </c>
      <c r="T29" s="27" t="s">
        <v>166</v>
      </c>
      <c r="U29" s="27" t="s">
        <v>165</v>
      </c>
      <c r="V29" s="26">
        <v>6</v>
      </c>
      <c r="W29" s="26">
        <v>4</v>
      </c>
      <c r="X29" s="26">
        <v>4</v>
      </c>
      <c r="Y29" s="26">
        <v>2</v>
      </c>
      <c r="Z29" s="26">
        <v>1</v>
      </c>
      <c r="AA29" s="26">
        <v>6</v>
      </c>
      <c r="AB29" s="26">
        <v>6</v>
      </c>
      <c r="AC29" s="26">
        <v>7</v>
      </c>
      <c r="AD29" s="26">
        <v>18</v>
      </c>
      <c r="AE29" s="26" t="s">
        <v>12</v>
      </c>
      <c r="AF29" s="26" t="s">
        <v>443</v>
      </c>
      <c r="AG29" s="26" t="s">
        <v>0</v>
      </c>
      <c r="AH29" s="26" t="s">
        <v>0</v>
      </c>
      <c r="AI29" s="26" t="s">
        <v>7</v>
      </c>
      <c r="AJ29" s="26" t="s">
        <v>7</v>
      </c>
      <c r="AK29" s="26" t="s">
        <v>13</v>
      </c>
      <c r="AL29" s="25" t="s">
        <v>14</v>
      </c>
      <c r="AM29" s="25" t="s">
        <v>432</v>
      </c>
      <c r="AN29" s="25">
        <v>10</v>
      </c>
      <c r="AO29" s="26" t="s">
        <v>15</v>
      </c>
    </row>
    <row r="30" spans="1:41" x14ac:dyDescent="0.35">
      <c r="A30" s="25" t="s">
        <v>28</v>
      </c>
      <c r="B30" s="25" t="s">
        <v>117</v>
      </c>
      <c r="C30" s="26">
        <v>4</v>
      </c>
      <c r="D30" s="26">
        <v>5</v>
      </c>
      <c r="E30" s="26">
        <v>6</v>
      </c>
      <c r="F30" s="26">
        <v>4</v>
      </c>
      <c r="G30" s="26">
        <v>5</v>
      </c>
      <c r="H30" s="26">
        <v>5</v>
      </c>
      <c r="I30" s="26">
        <v>4</v>
      </c>
      <c r="J30" s="26">
        <v>3</v>
      </c>
      <c r="K30" s="26">
        <v>5</v>
      </c>
      <c r="L30" s="26">
        <v>5</v>
      </c>
      <c r="M30" s="26">
        <v>7</v>
      </c>
      <c r="N30" s="27" t="s">
        <v>167</v>
      </c>
      <c r="O30" s="27" t="s">
        <v>168</v>
      </c>
      <c r="P30" s="27" t="s">
        <v>168</v>
      </c>
      <c r="Q30" s="27" t="s">
        <v>169</v>
      </c>
      <c r="R30" s="27" t="s">
        <v>168</v>
      </c>
      <c r="S30" s="27" t="s">
        <v>168</v>
      </c>
      <c r="T30" s="27" t="s">
        <v>168</v>
      </c>
      <c r="U30" s="27" t="s">
        <v>168</v>
      </c>
      <c r="V30" s="26">
        <v>5</v>
      </c>
      <c r="W30" s="26">
        <v>4</v>
      </c>
      <c r="X30" s="26">
        <v>5</v>
      </c>
      <c r="Y30" s="26">
        <v>6</v>
      </c>
      <c r="Z30" s="26">
        <v>5</v>
      </c>
      <c r="AA30" s="26">
        <v>3</v>
      </c>
      <c r="AB30" s="26">
        <v>6</v>
      </c>
      <c r="AC30" s="26">
        <v>7</v>
      </c>
      <c r="AD30" s="26">
        <v>31</v>
      </c>
      <c r="AE30" s="26" t="s">
        <v>5</v>
      </c>
      <c r="AF30" s="26" t="s">
        <v>447</v>
      </c>
      <c r="AG30" s="26" t="s">
        <v>0</v>
      </c>
      <c r="AH30" s="26" t="s">
        <v>0</v>
      </c>
      <c r="AI30" s="26" t="s">
        <v>7</v>
      </c>
      <c r="AJ30" s="26" t="s">
        <v>7</v>
      </c>
      <c r="AK30" s="26" t="s">
        <v>17</v>
      </c>
      <c r="AL30" s="25" t="s">
        <v>14</v>
      </c>
      <c r="AM30" s="25" t="s">
        <v>431</v>
      </c>
      <c r="AN30" s="25">
        <v>2</v>
      </c>
      <c r="AO30" s="26" t="s">
        <v>29</v>
      </c>
    </row>
    <row r="31" spans="1:41" x14ac:dyDescent="0.35">
      <c r="A31" s="25" t="s">
        <v>30</v>
      </c>
      <c r="B31" s="25" t="s">
        <v>370</v>
      </c>
      <c r="C31" s="26">
        <v>3</v>
      </c>
      <c r="D31" s="26">
        <v>6</v>
      </c>
      <c r="E31" s="26">
        <v>5</v>
      </c>
      <c r="F31" s="26">
        <v>7</v>
      </c>
      <c r="G31" s="26">
        <v>7</v>
      </c>
      <c r="H31" s="26">
        <v>3</v>
      </c>
      <c r="I31" s="26">
        <v>4</v>
      </c>
      <c r="J31" s="26">
        <v>7</v>
      </c>
      <c r="K31" s="26">
        <v>7</v>
      </c>
      <c r="L31" s="26">
        <v>7</v>
      </c>
      <c r="M31" s="26">
        <v>3</v>
      </c>
      <c r="N31" s="27" t="s">
        <v>170</v>
      </c>
      <c r="O31" s="27" t="s">
        <v>170</v>
      </c>
      <c r="P31" s="27" t="s">
        <v>171</v>
      </c>
      <c r="Q31" s="27" t="s">
        <v>172</v>
      </c>
      <c r="R31" s="27" t="s">
        <v>173</v>
      </c>
      <c r="S31" s="27" t="s">
        <v>174</v>
      </c>
      <c r="T31" s="27" t="s">
        <v>171</v>
      </c>
      <c r="U31" s="27" t="s">
        <v>175</v>
      </c>
      <c r="V31" s="26">
        <v>7</v>
      </c>
      <c r="W31" s="26">
        <v>3</v>
      </c>
      <c r="X31" s="26">
        <v>7</v>
      </c>
      <c r="Y31" s="26">
        <v>2</v>
      </c>
      <c r="Z31" s="26">
        <v>1</v>
      </c>
      <c r="AA31" s="26">
        <v>4</v>
      </c>
      <c r="AB31" s="26">
        <v>7</v>
      </c>
      <c r="AC31" s="26">
        <v>7</v>
      </c>
      <c r="AD31" s="26">
        <v>22</v>
      </c>
      <c r="AE31" s="26" t="s">
        <v>12</v>
      </c>
      <c r="AF31" s="26" t="s">
        <v>454</v>
      </c>
      <c r="AG31" s="26" t="s">
        <v>0</v>
      </c>
      <c r="AH31" s="26" t="s">
        <v>0</v>
      </c>
      <c r="AI31" s="26" t="s">
        <v>7</v>
      </c>
      <c r="AJ31" s="26" t="s">
        <v>7</v>
      </c>
      <c r="AK31" s="26" t="s">
        <v>26</v>
      </c>
      <c r="AL31" s="25" t="s">
        <v>14</v>
      </c>
      <c r="AM31" s="25" t="s">
        <v>432</v>
      </c>
      <c r="AN31" s="25">
        <v>6</v>
      </c>
      <c r="AO31" s="26" t="s">
        <v>15</v>
      </c>
    </row>
    <row r="32" spans="1:41" x14ac:dyDescent="0.35">
      <c r="A32" s="25" t="s">
        <v>31</v>
      </c>
      <c r="B32" s="25" t="s">
        <v>368</v>
      </c>
      <c r="C32" s="26">
        <v>2</v>
      </c>
      <c r="D32" s="26">
        <v>5</v>
      </c>
      <c r="E32" s="26">
        <v>4</v>
      </c>
      <c r="F32" s="26">
        <v>4</v>
      </c>
      <c r="G32" s="26">
        <v>6</v>
      </c>
      <c r="H32" s="26">
        <v>6</v>
      </c>
      <c r="I32" s="26">
        <v>4</v>
      </c>
      <c r="J32" s="26">
        <v>5</v>
      </c>
      <c r="K32" s="26">
        <v>6</v>
      </c>
      <c r="L32" s="26">
        <v>7</v>
      </c>
      <c r="M32" s="26">
        <v>3</v>
      </c>
      <c r="N32" s="27" t="s">
        <v>176</v>
      </c>
      <c r="O32" s="27" t="s">
        <v>176</v>
      </c>
      <c r="P32" s="27" t="s">
        <v>177</v>
      </c>
      <c r="Q32" s="27" t="s">
        <v>178</v>
      </c>
      <c r="R32" s="27" t="s">
        <v>177</v>
      </c>
      <c r="S32" s="27" t="s">
        <v>179</v>
      </c>
      <c r="T32" s="27" t="s">
        <v>180</v>
      </c>
      <c r="U32" s="27" t="s">
        <v>180</v>
      </c>
      <c r="V32" s="26">
        <v>3</v>
      </c>
      <c r="W32" s="26">
        <v>3</v>
      </c>
      <c r="X32" s="26">
        <v>5</v>
      </c>
      <c r="Y32" s="26">
        <v>6</v>
      </c>
      <c r="Z32" s="26">
        <v>1</v>
      </c>
      <c r="AA32" s="26">
        <v>1</v>
      </c>
      <c r="AB32" s="26">
        <v>5</v>
      </c>
      <c r="AC32" s="26">
        <v>5</v>
      </c>
      <c r="AD32" s="26">
        <v>21</v>
      </c>
      <c r="AE32" s="26" t="s">
        <v>12</v>
      </c>
      <c r="AF32" s="26" t="s">
        <v>459</v>
      </c>
      <c r="AG32" s="26" t="s">
        <v>32</v>
      </c>
      <c r="AH32" s="26" t="s">
        <v>32</v>
      </c>
      <c r="AI32" s="26" t="s">
        <v>7</v>
      </c>
      <c r="AJ32" s="26" t="s">
        <v>7</v>
      </c>
      <c r="AK32" s="26" t="s">
        <v>13</v>
      </c>
      <c r="AL32" s="25" t="s">
        <v>14</v>
      </c>
      <c r="AM32" s="25" t="s">
        <v>432</v>
      </c>
      <c r="AN32" s="25">
        <v>13</v>
      </c>
      <c r="AO32" s="26" t="s">
        <v>15</v>
      </c>
    </row>
    <row r="33" spans="1:41" x14ac:dyDescent="0.35">
      <c r="A33" s="25" t="s">
        <v>33</v>
      </c>
      <c r="B33" s="25" t="s">
        <v>381</v>
      </c>
      <c r="C33" s="26">
        <v>2</v>
      </c>
      <c r="D33" s="26">
        <v>5</v>
      </c>
      <c r="E33" s="26">
        <v>7</v>
      </c>
      <c r="F33" s="26">
        <v>7</v>
      </c>
      <c r="G33" s="26">
        <v>7</v>
      </c>
      <c r="H33" s="26">
        <v>5</v>
      </c>
      <c r="I33" s="26">
        <v>3</v>
      </c>
      <c r="J33" s="26">
        <v>6</v>
      </c>
      <c r="K33" s="26">
        <v>6</v>
      </c>
      <c r="L33" s="26">
        <v>7</v>
      </c>
      <c r="M33" s="26">
        <v>2</v>
      </c>
      <c r="N33" s="27" t="s">
        <v>181</v>
      </c>
      <c r="O33" s="27" t="s">
        <v>182</v>
      </c>
      <c r="P33" s="27" t="s">
        <v>183</v>
      </c>
      <c r="Q33" s="27" t="s">
        <v>184</v>
      </c>
      <c r="R33" s="27" t="s">
        <v>182</v>
      </c>
      <c r="S33" s="27" t="s">
        <v>182</v>
      </c>
      <c r="T33" s="27" t="s">
        <v>182</v>
      </c>
      <c r="U33" s="27" t="s">
        <v>184</v>
      </c>
      <c r="V33" s="26">
        <v>2</v>
      </c>
      <c r="W33" s="26">
        <v>7</v>
      </c>
      <c r="X33" s="26">
        <v>2</v>
      </c>
      <c r="Y33" s="26">
        <v>5</v>
      </c>
      <c r="Z33" s="26">
        <v>2</v>
      </c>
      <c r="AA33" s="26">
        <v>1</v>
      </c>
      <c r="AB33" s="26">
        <v>3</v>
      </c>
      <c r="AC33" s="26">
        <v>4</v>
      </c>
      <c r="AD33" s="26">
        <v>19</v>
      </c>
      <c r="AE33" s="26" t="s">
        <v>12</v>
      </c>
      <c r="AF33" s="26" t="s">
        <v>450</v>
      </c>
      <c r="AG33" s="26" t="s">
        <v>1</v>
      </c>
      <c r="AH33" s="26" t="s">
        <v>1</v>
      </c>
      <c r="AI33" s="26" t="s">
        <v>7</v>
      </c>
      <c r="AJ33" s="26" t="s">
        <v>6</v>
      </c>
      <c r="AK33" s="26" t="s">
        <v>13</v>
      </c>
      <c r="AL33" s="25" t="s">
        <v>14</v>
      </c>
      <c r="AM33" s="25" t="s">
        <v>432</v>
      </c>
      <c r="AN33" s="25">
        <v>7</v>
      </c>
      <c r="AO33" s="26" t="s">
        <v>15</v>
      </c>
    </row>
    <row r="34" spans="1:41" x14ac:dyDescent="0.35">
      <c r="A34" s="25" t="s">
        <v>34</v>
      </c>
      <c r="B34" s="25" t="s">
        <v>356</v>
      </c>
      <c r="C34" s="26">
        <v>2</v>
      </c>
      <c r="D34" s="26">
        <v>3</v>
      </c>
      <c r="E34" s="26">
        <v>3</v>
      </c>
      <c r="F34" s="26">
        <v>7</v>
      </c>
      <c r="G34" s="26">
        <v>7</v>
      </c>
      <c r="H34" s="26">
        <v>7</v>
      </c>
      <c r="I34" s="26">
        <v>3</v>
      </c>
      <c r="J34" s="26">
        <v>5</v>
      </c>
      <c r="K34" s="26">
        <v>7</v>
      </c>
      <c r="L34" s="26">
        <v>5</v>
      </c>
      <c r="M34" s="26">
        <v>2</v>
      </c>
      <c r="N34" s="27" t="s">
        <v>185</v>
      </c>
      <c r="O34" s="27" t="s">
        <v>186</v>
      </c>
      <c r="P34" s="27" t="s">
        <v>187</v>
      </c>
      <c r="Q34" s="27" t="s">
        <v>187</v>
      </c>
      <c r="R34" s="27" t="s">
        <v>188</v>
      </c>
      <c r="S34" s="27" t="s">
        <v>188</v>
      </c>
      <c r="T34" s="27" t="s">
        <v>187</v>
      </c>
      <c r="U34" s="27" t="s">
        <v>188</v>
      </c>
      <c r="V34" s="26">
        <v>2</v>
      </c>
      <c r="W34" s="26">
        <v>7</v>
      </c>
      <c r="X34" s="26">
        <v>2</v>
      </c>
      <c r="Y34" s="26">
        <v>7</v>
      </c>
      <c r="Z34" s="26">
        <v>2</v>
      </c>
      <c r="AA34" s="26">
        <v>2</v>
      </c>
      <c r="AB34" s="26">
        <v>3</v>
      </c>
      <c r="AC34" s="26">
        <v>7</v>
      </c>
      <c r="AD34" s="26">
        <v>21</v>
      </c>
      <c r="AE34" s="26" t="s">
        <v>12</v>
      </c>
      <c r="AF34" s="26" t="s">
        <v>445</v>
      </c>
      <c r="AG34" s="26" t="s">
        <v>1</v>
      </c>
      <c r="AH34" s="26" t="s">
        <v>1</v>
      </c>
      <c r="AI34" s="26" t="s">
        <v>6</v>
      </c>
      <c r="AJ34" s="26" t="s">
        <v>7</v>
      </c>
      <c r="AK34" s="26" t="s">
        <v>35</v>
      </c>
      <c r="AL34" s="25" t="s">
        <v>14</v>
      </c>
      <c r="AM34" s="25" t="s">
        <v>432</v>
      </c>
      <c r="AN34" s="25">
        <v>6</v>
      </c>
      <c r="AO34" s="26" t="s">
        <v>15</v>
      </c>
    </row>
    <row r="35" spans="1:41" x14ac:dyDescent="0.35">
      <c r="A35" s="25" t="s">
        <v>36</v>
      </c>
      <c r="B35" s="25" t="s">
        <v>386</v>
      </c>
      <c r="C35" s="26">
        <v>3</v>
      </c>
      <c r="D35" s="26">
        <v>5</v>
      </c>
      <c r="E35" s="26">
        <v>6</v>
      </c>
      <c r="F35" s="26">
        <v>7</v>
      </c>
      <c r="G35" s="26">
        <v>7</v>
      </c>
      <c r="H35" s="26">
        <v>6</v>
      </c>
      <c r="I35" s="26">
        <v>4</v>
      </c>
      <c r="J35" s="26">
        <v>7</v>
      </c>
      <c r="K35" s="26">
        <v>7</v>
      </c>
      <c r="L35" s="26">
        <v>7</v>
      </c>
      <c r="M35" s="26">
        <v>2</v>
      </c>
      <c r="N35" s="27" t="s">
        <v>189</v>
      </c>
      <c r="O35" s="27" t="s">
        <v>190</v>
      </c>
      <c r="P35" s="27" t="s">
        <v>191</v>
      </c>
      <c r="Q35" s="27" t="s">
        <v>192</v>
      </c>
      <c r="R35" s="27" t="s">
        <v>192</v>
      </c>
      <c r="S35" s="27" t="s">
        <v>193</v>
      </c>
      <c r="T35" s="27" t="s">
        <v>194</v>
      </c>
      <c r="U35" s="27" t="s">
        <v>192</v>
      </c>
      <c r="V35" s="26">
        <v>7</v>
      </c>
      <c r="W35" s="26">
        <v>7</v>
      </c>
      <c r="X35" s="26">
        <v>7</v>
      </c>
      <c r="Y35" s="26">
        <v>6</v>
      </c>
      <c r="Z35" s="26">
        <v>1</v>
      </c>
      <c r="AA35" s="26">
        <v>1</v>
      </c>
      <c r="AB35" s="26">
        <v>4</v>
      </c>
      <c r="AC35" s="26">
        <v>7</v>
      </c>
      <c r="AD35" s="26">
        <v>21</v>
      </c>
      <c r="AE35" s="26" t="s">
        <v>12</v>
      </c>
      <c r="AF35" s="26" t="s">
        <v>454</v>
      </c>
      <c r="AG35" s="26" t="s">
        <v>1</v>
      </c>
      <c r="AH35" s="26" t="s">
        <v>0</v>
      </c>
      <c r="AI35" s="26" t="s">
        <v>7</v>
      </c>
      <c r="AJ35" s="26" t="s">
        <v>7</v>
      </c>
      <c r="AK35" s="26" t="s">
        <v>26</v>
      </c>
      <c r="AL35" s="25" t="s">
        <v>14</v>
      </c>
      <c r="AM35" s="25" t="s">
        <v>432</v>
      </c>
      <c r="AN35" s="25">
        <v>6</v>
      </c>
      <c r="AO35" s="26" t="s">
        <v>15</v>
      </c>
    </row>
    <row r="36" spans="1:41" x14ac:dyDescent="0.35">
      <c r="A36" s="25" t="s">
        <v>37</v>
      </c>
      <c r="B36" s="25" t="s">
        <v>384</v>
      </c>
      <c r="C36" s="26">
        <v>4</v>
      </c>
      <c r="D36" s="26">
        <v>7</v>
      </c>
      <c r="E36" s="26">
        <v>5</v>
      </c>
      <c r="F36" s="26">
        <v>6</v>
      </c>
      <c r="G36" s="26">
        <v>6</v>
      </c>
      <c r="H36" s="26">
        <v>7</v>
      </c>
      <c r="I36" s="26">
        <v>5</v>
      </c>
      <c r="J36" s="26">
        <v>7</v>
      </c>
      <c r="K36" s="26">
        <v>7</v>
      </c>
      <c r="L36" s="26">
        <v>7</v>
      </c>
      <c r="M36" s="26">
        <v>7</v>
      </c>
      <c r="N36" s="27" t="s">
        <v>153</v>
      </c>
      <c r="O36" s="27" t="s">
        <v>195</v>
      </c>
      <c r="P36" s="27" t="s">
        <v>196</v>
      </c>
      <c r="Q36" s="27" t="s">
        <v>196</v>
      </c>
      <c r="R36" s="27" t="s">
        <v>197</v>
      </c>
      <c r="S36" s="27" t="s">
        <v>195</v>
      </c>
      <c r="T36" s="27" t="s">
        <v>195</v>
      </c>
      <c r="U36" s="27" t="s">
        <v>195</v>
      </c>
      <c r="V36" s="26">
        <v>7</v>
      </c>
      <c r="W36" s="26">
        <v>1</v>
      </c>
      <c r="X36" s="26">
        <v>7</v>
      </c>
      <c r="Y36" s="26">
        <v>7</v>
      </c>
      <c r="Z36" s="26">
        <v>7</v>
      </c>
      <c r="AA36" s="26">
        <v>4</v>
      </c>
      <c r="AB36" s="26">
        <v>6</v>
      </c>
      <c r="AC36" s="26">
        <v>7</v>
      </c>
      <c r="AD36" s="26">
        <v>20</v>
      </c>
      <c r="AE36" s="26" t="s">
        <v>12</v>
      </c>
      <c r="AF36" s="26" t="s">
        <v>449</v>
      </c>
      <c r="AG36" s="26" t="s">
        <v>38</v>
      </c>
      <c r="AH36" s="26" t="s">
        <v>1</v>
      </c>
      <c r="AI36" s="26" t="s">
        <v>7</v>
      </c>
      <c r="AJ36" s="26" t="s">
        <v>7</v>
      </c>
      <c r="AK36" s="26" t="s">
        <v>26</v>
      </c>
      <c r="AL36" s="25" t="s">
        <v>14</v>
      </c>
      <c r="AM36" s="25" t="s">
        <v>432</v>
      </c>
      <c r="AN36" s="25">
        <v>12</v>
      </c>
      <c r="AO36" s="26" t="s">
        <v>15</v>
      </c>
    </row>
    <row r="37" spans="1:41" x14ac:dyDescent="0.35">
      <c r="A37" s="25" t="s">
        <v>39</v>
      </c>
      <c r="B37" s="25" t="s">
        <v>357</v>
      </c>
      <c r="C37" s="26">
        <v>3</v>
      </c>
      <c r="D37" s="26">
        <v>6</v>
      </c>
      <c r="E37" s="26">
        <v>5</v>
      </c>
      <c r="F37" s="26">
        <v>2</v>
      </c>
      <c r="G37" s="26">
        <v>7</v>
      </c>
      <c r="H37" s="26">
        <v>7</v>
      </c>
      <c r="I37" s="26">
        <v>5</v>
      </c>
      <c r="J37" s="26">
        <v>7</v>
      </c>
      <c r="K37" s="26">
        <v>7</v>
      </c>
      <c r="L37" s="26">
        <v>5</v>
      </c>
      <c r="M37" s="26">
        <v>2</v>
      </c>
      <c r="N37" s="27" t="s">
        <v>198</v>
      </c>
      <c r="O37" s="27" t="s">
        <v>198</v>
      </c>
      <c r="P37" s="27" t="s">
        <v>199</v>
      </c>
      <c r="Q37" s="27" t="s">
        <v>200</v>
      </c>
      <c r="R37" s="27" t="s">
        <v>201</v>
      </c>
      <c r="S37" s="27" t="s">
        <v>198</v>
      </c>
      <c r="T37" s="27" t="s">
        <v>201</v>
      </c>
      <c r="U37" s="27" t="s">
        <v>198</v>
      </c>
      <c r="V37" s="26">
        <v>7</v>
      </c>
      <c r="W37" s="26">
        <v>1</v>
      </c>
      <c r="X37" s="26">
        <v>7</v>
      </c>
      <c r="Y37" s="26">
        <v>4</v>
      </c>
      <c r="Z37" s="26">
        <v>2</v>
      </c>
      <c r="AA37" s="26">
        <v>2</v>
      </c>
      <c r="AB37" s="26">
        <v>7</v>
      </c>
      <c r="AC37" s="26">
        <v>7</v>
      </c>
      <c r="AD37" s="26">
        <v>20</v>
      </c>
      <c r="AE37" s="26" t="s">
        <v>12</v>
      </c>
      <c r="AF37" s="26" t="s">
        <v>449</v>
      </c>
      <c r="AG37" s="26" t="s">
        <v>1</v>
      </c>
      <c r="AH37" s="26" t="s">
        <v>0</v>
      </c>
      <c r="AI37" s="26" t="s">
        <v>7</v>
      </c>
      <c r="AJ37" s="26" t="s">
        <v>7</v>
      </c>
      <c r="AK37" s="26" t="s">
        <v>17</v>
      </c>
      <c r="AL37" s="25" t="s">
        <v>14</v>
      </c>
      <c r="AM37" s="25" t="s">
        <v>432</v>
      </c>
      <c r="AN37" s="25">
        <v>4</v>
      </c>
      <c r="AO37" s="26" t="s">
        <v>15</v>
      </c>
    </row>
    <row r="38" spans="1:41" x14ac:dyDescent="0.35">
      <c r="A38" s="25" t="s">
        <v>40</v>
      </c>
      <c r="B38" s="25" t="s">
        <v>114</v>
      </c>
      <c r="C38" s="26">
        <v>5</v>
      </c>
      <c r="D38" s="26">
        <v>2</v>
      </c>
      <c r="E38" s="26">
        <v>7</v>
      </c>
      <c r="F38" s="26">
        <v>7</v>
      </c>
      <c r="G38" s="26">
        <v>7</v>
      </c>
      <c r="H38" s="26">
        <v>5</v>
      </c>
      <c r="I38" s="26">
        <v>5</v>
      </c>
      <c r="J38" s="26">
        <v>7</v>
      </c>
      <c r="K38" s="26">
        <v>3</v>
      </c>
      <c r="L38" s="26">
        <v>5</v>
      </c>
      <c r="M38" s="26">
        <v>7</v>
      </c>
      <c r="N38" s="27" t="s">
        <v>202</v>
      </c>
      <c r="O38" s="27" t="s">
        <v>203</v>
      </c>
      <c r="P38" s="27" t="s">
        <v>204</v>
      </c>
      <c r="Q38" s="27" t="s">
        <v>205</v>
      </c>
      <c r="R38" s="27" t="s">
        <v>206</v>
      </c>
      <c r="S38" s="27" t="s">
        <v>207</v>
      </c>
      <c r="T38" s="27" t="s">
        <v>207</v>
      </c>
      <c r="U38" s="27" t="s">
        <v>205</v>
      </c>
      <c r="V38" s="26">
        <v>6</v>
      </c>
      <c r="W38" s="26">
        <v>3</v>
      </c>
      <c r="X38" s="26">
        <v>5</v>
      </c>
      <c r="Y38" s="26">
        <v>3</v>
      </c>
      <c r="Z38" s="26">
        <v>1</v>
      </c>
      <c r="AA38" s="26">
        <v>1</v>
      </c>
      <c r="AB38" s="26">
        <v>3</v>
      </c>
      <c r="AC38" s="26">
        <v>6</v>
      </c>
      <c r="AD38" s="26">
        <v>22</v>
      </c>
      <c r="AE38" s="26" t="s">
        <v>12</v>
      </c>
      <c r="AF38" s="26" t="s">
        <v>444</v>
      </c>
      <c r="AG38" s="26" t="s">
        <v>25</v>
      </c>
      <c r="AH38" s="26" t="s">
        <v>25</v>
      </c>
      <c r="AI38" s="26" t="s">
        <v>7</v>
      </c>
      <c r="AJ38" s="26" t="s">
        <v>7</v>
      </c>
      <c r="AK38" s="26" t="s">
        <v>8</v>
      </c>
      <c r="AL38" s="25" t="s">
        <v>14</v>
      </c>
      <c r="AM38" s="25" t="s">
        <v>431</v>
      </c>
      <c r="AN38" s="25">
        <v>19</v>
      </c>
      <c r="AO38" s="26" t="s">
        <v>10</v>
      </c>
    </row>
    <row r="39" spans="1:41" x14ac:dyDescent="0.35">
      <c r="A39" s="25" t="s">
        <v>41</v>
      </c>
      <c r="B39" s="25" t="s">
        <v>369</v>
      </c>
      <c r="C39" s="26">
        <v>3</v>
      </c>
      <c r="D39" s="26">
        <v>5</v>
      </c>
      <c r="E39" s="26">
        <v>5</v>
      </c>
      <c r="F39" s="26">
        <v>6</v>
      </c>
      <c r="G39" s="26">
        <v>7</v>
      </c>
      <c r="H39" s="26">
        <v>5</v>
      </c>
      <c r="I39" s="26">
        <v>4</v>
      </c>
      <c r="J39" s="26">
        <v>7</v>
      </c>
      <c r="K39" s="26">
        <v>7</v>
      </c>
      <c r="L39" s="26">
        <v>6</v>
      </c>
      <c r="M39" s="26">
        <v>4</v>
      </c>
      <c r="N39" s="27" t="s">
        <v>208</v>
      </c>
      <c r="O39" s="27" t="s">
        <v>209</v>
      </c>
      <c r="P39" s="27" t="s">
        <v>210</v>
      </c>
      <c r="Q39" s="27" t="s">
        <v>210</v>
      </c>
      <c r="R39" s="27" t="s">
        <v>211</v>
      </c>
      <c r="S39" s="27" t="s">
        <v>212</v>
      </c>
      <c r="T39" s="27" t="s">
        <v>213</v>
      </c>
      <c r="U39" s="27" t="s">
        <v>210</v>
      </c>
      <c r="V39" s="26">
        <v>5</v>
      </c>
      <c r="W39" s="26">
        <v>6</v>
      </c>
      <c r="X39" s="26">
        <v>3</v>
      </c>
      <c r="Y39" s="26">
        <v>7</v>
      </c>
      <c r="Z39" s="26">
        <v>1</v>
      </c>
      <c r="AA39" s="26">
        <v>1</v>
      </c>
      <c r="AB39" s="26">
        <v>5</v>
      </c>
      <c r="AC39" s="26">
        <v>7</v>
      </c>
      <c r="AD39" s="26">
        <v>20</v>
      </c>
      <c r="AE39" s="26" t="s">
        <v>12</v>
      </c>
      <c r="AF39" s="26" t="s">
        <v>456</v>
      </c>
      <c r="AG39" s="26" t="s">
        <v>0</v>
      </c>
      <c r="AH39" s="26" t="s">
        <v>0</v>
      </c>
      <c r="AI39" s="26" t="s">
        <v>7</v>
      </c>
      <c r="AJ39" s="26" t="s">
        <v>7</v>
      </c>
      <c r="AK39" s="26" t="s">
        <v>26</v>
      </c>
      <c r="AL39" s="25" t="s">
        <v>14</v>
      </c>
      <c r="AM39" s="25" t="s">
        <v>432</v>
      </c>
      <c r="AN39" s="25">
        <v>9</v>
      </c>
      <c r="AO39" s="26" t="s">
        <v>15</v>
      </c>
    </row>
    <row r="40" spans="1:41" x14ac:dyDescent="0.35">
      <c r="A40" s="25" t="s">
        <v>42</v>
      </c>
      <c r="B40" s="25" t="s">
        <v>111</v>
      </c>
      <c r="C40" s="26">
        <v>1</v>
      </c>
      <c r="D40" s="26">
        <v>4</v>
      </c>
      <c r="E40" s="26">
        <v>6</v>
      </c>
      <c r="F40" s="26">
        <v>6</v>
      </c>
      <c r="G40" s="26">
        <v>7</v>
      </c>
      <c r="H40" s="26">
        <v>5</v>
      </c>
      <c r="I40" s="26">
        <v>5</v>
      </c>
      <c r="J40" s="26">
        <v>5</v>
      </c>
      <c r="K40" s="26">
        <v>7</v>
      </c>
      <c r="L40" s="26">
        <v>5</v>
      </c>
      <c r="M40" s="26">
        <v>4</v>
      </c>
      <c r="N40" s="27" t="s">
        <v>214</v>
      </c>
      <c r="O40" s="27" t="s">
        <v>215</v>
      </c>
      <c r="P40" s="27" t="s">
        <v>216</v>
      </c>
      <c r="Q40" s="27" t="s">
        <v>216</v>
      </c>
      <c r="R40" s="27" t="s">
        <v>216</v>
      </c>
      <c r="S40" s="27" t="s">
        <v>216</v>
      </c>
      <c r="T40" s="27" t="s">
        <v>217</v>
      </c>
      <c r="U40" s="27" t="s">
        <v>217</v>
      </c>
      <c r="V40" s="26">
        <v>2</v>
      </c>
      <c r="W40" s="26">
        <v>5</v>
      </c>
      <c r="X40" s="26">
        <v>4</v>
      </c>
      <c r="Y40" s="26">
        <v>5</v>
      </c>
      <c r="Z40" s="26">
        <v>2</v>
      </c>
      <c r="AA40" s="26">
        <v>2</v>
      </c>
      <c r="AB40" s="26">
        <v>2</v>
      </c>
      <c r="AC40" s="26">
        <v>5</v>
      </c>
      <c r="AD40" s="26">
        <v>21</v>
      </c>
      <c r="AE40" s="26" t="s">
        <v>12</v>
      </c>
      <c r="AF40" s="26" t="s">
        <v>441</v>
      </c>
      <c r="AG40" s="26" t="s">
        <v>38</v>
      </c>
      <c r="AH40" s="26" t="s">
        <v>38</v>
      </c>
      <c r="AI40" s="26" t="s">
        <v>6</v>
      </c>
      <c r="AJ40" s="26" t="s">
        <v>6</v>
      </c>
      <c r="AK40" s="26" t="s">
        <v>26</v>
      </c>
      <c r="AL40" s="25" t="s">
        <v>14</v>
      </c>
      <c r="AM40" s="25" t="s">
        <v>432</v>
      </c>
      <c r="AN40" s="25">
        <v>13</v>
      </c>
      <c r="AO40" s="26" t="s">
        <v>15</v>
      </c>
    </row>
    <row r="41" spans="1:41" x14ac:dyDescent="0.35">
      <c r="A41" s="25" t="s">
        <v>43</v>
      </c>
      <c r="B41" s="25" t="s">
        <v>371</v>
      </c>
      <c r="C41" s="26">
        <v>1</v>
      </c>
      <c r="D41" s="26">
        <v>4</v>
      </c>
      <c r="E41" s="26">
        <v>4</v>
      </c>
      <c r="F41" s="26">
        <v>7</v>
      </c>
      <c r="G41" s="26">
        <v>7</v>
      </c>
      <c r="H41" s="26">
        <v>7</v>
      </c>
      <c r="I41" s="26">
        <v>5</v>
      </c>
      <c r="J41" s="26">
        <v>7</v>
      </c>
      <c r="K41" s="26">
        <v>7</v>
      </c>
      <c r="L41" s="26">
        <v>5</v>
      </c>
      <c r="M41" s="26">
        <v>5</v>
      </c>
      <c r="N41" s="27" t="s">
        <v>218</v>
      </c>
      <c r="O41" s="27" t="s">
        <v>219</v>
      </c>
      <c r="P41" s="27" t="s">
        <v>220</v>
      </c>
      <c r="Q41" s="27" t="s">
        <v>221</v>
      </c>
      <c r="R41" s="27" t="s">
        <v>222</v>
      </c>
      <c r="S41" s="27" t="s">
        <v>219</v>
      </c>
      <c r="T41" s="27" t="s">
        <v>223</v>
      </c>
      <c r="U41" s="27" t="s">
        <v>223</v>
      </c>
      <c r="V41" s="26">
        <v>4</v>
      </c>
      <c r="W41" s="26">
        <v>3</v>
      </c>
      <c r="X41" s="26">
        <v>2</v>
      </c>
      <c r="Y41" s="26">
        <v>3</v>
      </c>
      <c r="Z41" s="26">
        <v>2</v>
      </c>
      <c r="AA41" s="26">
        <v>1</v>
      </c>
      <c r="AB41" s="26">
        <v>3</v>
      </c>
      <c r="AC41" s="26">
        <v>5</v>
      </c>
      <c r="AD41" s="26">
        <v>22</v>
      </c>
      <c r="AE41" s="26" t="s">
        <v>5</v>
      </c>
      <c r="AF41" s="26" t="s">
        <v>460</v>
      </c>
      <c r="AG41" s="26" t="s">
        <v>1</v>
      </c>
      <c r="AH41" s="26" t="s">
        <v>1</v>
      </c>
      <c r="AI41" s="26" t="s">
        <v>6</v>
      </c>
      <c r="AJ41" s="26" t="s">
        <v>7</v>
      </c>
      <c r="AK41" s="26" t="s">
        <v>26</v>
      </c>
      <c r="AL41" s="25" t="s">
        <v>14</v>
      </c>
      <c r="AM41" s="25" t="s">
        <v>432</v>
      </c>
      <c r="AN41" s="25">
        <v>11</v>
      </c>
      <c r="AO41" s="26" t="s">
        <v>44</v>
      </c>
    </row>
    <row r="42" spans="1:41" x14ac:dyDescent="0.35">
      <c r="A42" s="25" t="s">
        <v>45</v>
      </c>
      <c r="B42" s="25" t="s">
        <v>378</v>
      </c>
      <c r="C42" s="26">
        <v>3</v>
      </c>
      <c r="D42" s="26">
        <v>6</v>
      </c>
      <c r="E42" s="26">
        <v>5</v>
      </c>
      <c r="F42" s="26">
        <v>7</v>
      </c>
      <c r="G42" s="26">
        <v>7</v>
      </c>
      <c r="H42" s="26">
        <v>7</v>
      </c>
      <c r="I42" s="26">
        <v>5</v>
      </c>
      <c r="J42" s="26">
        <v>7</v>
      </c>
      <c r="K42" s="26">
        <v>7</v>
      </c>
      <c r="L42" s="26">
        <v>7</v>
      </c>
      <c r="M42" s="26">
        <v>7</v>
      </c>
      <c r="N42" s="27" t="s">
        <v>224</v>
      </c>
      <c r="O42" s="27" t="s">
        <v>225</v>
      </c>
      <c r="P42" s="27" t="s">
        <v>226</v>
      </c>
      <c r="Q42" s="27" t="s">
        <v>227</v>
      </c>
      <c r="R42" s="27" t="s">
        <v>225</v>
      </c>
      <c r="S42" s="27" t="s">
        <v>228</v>
      </c>
      <c r="T42" s="27" t="s">
        <v>226</v>
      </c>
      <c r="U42" s="27" t="s">
        <v>113</v>
      </c>
      <c r="V42" s="26">
        <v>7</v>
      </c>
      <c r="W42" s="26">
        <v>3</v>
      </c>
      <c r="X42" s="26">
        <v>7</v>
      </c>
      <c r="Y42" s="26">
        <v>7</v>
      </c>
      <c r="Z42" s="26">
        <v>7</v>
      </c>
      <c r="AA42" s="26">
        <v>7</v>
      </c>
      <c r="AB42" s="26">
        <v>7</v>
      </c>
      <c r="AC42" s="26">
        <v>7</v>
      </c>
      <c r="AD42" s="26">
        <v>23</v>
      </c>
      <c r="AE42" s="26" t="s">
        <v>12</v>
      </c>
      <c r="AF42" s="26" t="s">
        <v>461</v>
      </c>
      <c r="AG42" s="26" t="s">
        <v>25</v>
      </c>
      <c r="AH42" s="26" t="s">
        <v>2</v>
      </c>
      <c r="AI42" s="26" t="s">
        <v>7</v>
      </c>
      <c r="AJ42" s="26" t="s">
        <v>7</v>
      </c>
      <c r="AK42" s="26" t="s">
        <v>35</v>
      </c>
      <c r="AL42" s="25" t="s">
        <v>18</v>
      </c>
      <c r="AM42" s="25" t="s">
        <v>431</v>
      </c>
      <c r="AN42" s="25">
        <v>2</v>
      </c>
      <c r="AO42" s="26" t="s">
        <v>15</v>
      </c>
    </row>
    <row r="43" spans="1:41" x14ac:dyDescent="0.35">
      <c r="A43" s="25" t="s">
        <v>34</v>
      </c>
      <c r="B43" s="25" t="s">
        <v>367</v>
      </c>
      <c r="C43" s="26">
        <v>2</v>
      </c>
      <c r="D43" s="26">
        <v>6</v>
      </c>
      <c r="E43" s="26">
        <v>5</v>
      </c>
      <c r="F43" s="26">
        <v>7</v>
      </c>
      <c r="G43" s="26">
        <v>6</v>
      </c>
      <c r="H43" s="26">
        <v>7</v>
      </c>
      <c r="I43" s="26">
        <v>4</v>
      </c>
      <c r="J43" s="26">
        <v>6</v>
      </c>
      <c r="K43" s="26">
        <v>5</v>
      </c>
      <c r="L43" s="26">
        <v>6</v>
      </c>
      <c r="M43" s="26">
        <v>4</v>
      </c>
      <c r="N43" s="27" t="s">
        <v>229</v>
      </c>
      <c r="O43" s="27" t="s">
        <v>229</v>
      </c>
      <c r="P43" s="27" t="s">
        <v>230</v>
      </c>
      <c r="Q43" s="27" t="s">
        <v>231</v>
      </c>
      <c r="R43" s="27" t="s">
        <v>232</v>
      </c>
      <c r="S43" s="27" t="s">
        <v>198</v>
      </c>
      <c r="T43" s="27" t="s">
        <v>232</v>
      </c>
      <c r="U43" s="27" t="s">
        <v>198</v>
      </c>
      <c r="V43" s="26">
        <v>3</v>
      </c>
      <c r="W43" s="26">
        <v>5</v>
      </c>
      <c r="X43" s="26">
        <v>4</v>
      </c>
      <c r="Y43" s="26">
        <v>6</v>
      </c>
      <c r="Z43" s="26">
        <v>4</v>
      </c>
      <c r="AA43" s="26">
        <v>3</v>
      </c>
      <c r="AB43" s="26">
        <v>4</v>
      </c>
      <c r="AC43" s="26">
        <v>6</v>
      </c>
      <c r="AD43" s="26">
        <v>20</v>
      </c>
      <c r="AE43" s="26" t="s">
        <v>12</v>
      </c>
      <c r="AF43" s="26" t="s">
        <v>449</v>
      </c>
      <c r="AG43" s="26" t="s">
        <v>0</v>
      </c>
      <c r="AH43" s="26" t="s">
        <v>0</v>
      </c>
      <c r="AI43" s="26" t="s">
        <v>7</v>
      </c>
      <c r="AJ43" s="26" t="s">
        <v>7</v>
      </c>
      <c r="AK43" s="26" t="s">
        <v>13</v>
      </c>
      <c r="AL43" s="25" t="s">
        <v>14</v>
      </c>
      <c r="AM43" s="25" t="s">
        <v>432</v>
      </c>
      <c r="AN43" s="25">
        <v>4</v>
      </c>
      <c r="AO43" s="26" t="s">
        <v>15</v>
      </c>
    </row>
    <row r="44" spans="1:41" x14ac:dyDescent="0.35">
      <c r="A44" s="25" t="s">
        <v>46</v>
      </c>
      <c r="B44" s="25" t="s">
        <v>373</v>
      </c>
      <c r="C44" s="26">
        <v>1</v>
      </c>
      <c r="D44" s="26">
        <v>6</v>
      </c>
      <c r="E44" s="26">
        <v>5</v>
      </c>
      <c r="F44" s="26">
        <v>6</v>
      </c>
      <c r="G44" s="26">
        <v>7</v>
      </c>
      <c r="H44" s="26">
        <v>7</v>
      </c>
      <c r="I44" s="26">
        <v>6</v>
      </c>
      <c r="J44" s="26">
        <v>7</v>
      </c>
      <c r="K44" s="26">
        <v>7</v>
      </c>
      <c r="L44" s="26">
        <v>7</v>
      </c>
      <c r="M44" s="26">
        <v>7</v>
      </c>
      <c r="N44" s="27" t="s">
        <v>233</v>
      </c>
      <c r="O44" s="27" t="s">
        <v>234</v>
      </c>
      <c r="P44" s="27" t="s">
        <v>235</v>
      </c>
      <c r="Q44" s="27" t="s">
        <v>236</v>
      </c>
      <c r="R44" s="27" t="s">
        <v>234</v>
      </c>
      <c r="S44" s="27" t="s">
        <v>237</v>
      </c>
      <c r="T44" s="27" t="s">
        <v>238</v>
      </c>
      <c r="U44" s="27" t="s">
        <v>239</v>
      </c>
      <c r="V44" s="26">
        <v>7</v>
      </c>
      <c r="W44" s="26">
        <v>1</v>
      </c>
      <c r="X44" s="26">
        <v>7</v>
      </c>
      <c r="Y44" s="26">
        <v>7</v>
      </c>
      <c r="Z44" s="26">
        <v>6</v>
      </c>
      <c r="AA44" s="26">
        <v>5</v>
      </c>
      <c r="AB44" s="26">
        <v>6</v>
      </c>
      <c r="AC44" s="26">
        <v>5</v>
      </c>
      <c r="AD44" s="26">
        <v>24</v>
      </c>
      <c r="AE44" s="26" t="s">
        <v>12</v>
      </c>
      <c r="AF44" s="26" t="s">
        <v>444</v>
      </c>
      <c r="AG44" s="26" t="s">
        <v>25</v>
      </c>
      <c r="AH44" s="26" t="s">
        <v>25</v>
      </c>
      <c r="AI44" s="26" t="s">
        <v>7</v>
      </c>
      <c r="AJ44" s="26" t="s">
        <v>6</v>
      </c>
      <c r="AK44" s="26" t="s">
        <v>35</v>
      </c>
      <c r="AL44" s="25" t="s">
        <v>14</v>
      </c>
      <c r="AM44" s="25" t="s">
        <v>431</v>
      </c>
      <c r="AN44" s="25">
        <v>8</v>
      </c>
      <c r="AO44" s="26" t="s">
        <v>15</v>
      </c>
    </row>
    <row r="45" spans="1:41" x14ac:dyDescent="0.35">
      <c r="A45" s="25" t="s">
        <v>47</v>
      </c>
      <c r="B45" s="25" t="s">
        <v>360</v>
      </c>
      <c r="C45" s="26">
        <v>1</v>
      </c>
      <c r="D45" s="26">
        <v>3</v>
      </c>
      <c r="E45" s="26">
        <v>2</v>
      </c>
      <c r="F45" s="26">
        <v>1</v>
      </c>
      <c r="G45" s="26">
        <v>5</v>
      </c>
      <c r="H45" s="26">
        <v>7</v>
      </c>
      <c r="I45" s="26">
        <v>6</v>
      </c>
      <c r="J45" s="26">
        <v>4</v>
      </c>
      <c r="K45" s="26">
        <v>5</v>
      </c>
      <c r="L45" s="26">
        <v>6</v>
      </c>
      <c r="M45" s="26">
        <v>7</v>
      </c>
      <c r="N45" s="27" t="s">
        <v>240</v>
      </c>
      <c r="O45" s="27" t="s">
        <v>241</v>
      </c>
      <c r="P45" s="27" t="s">
        <v>241</v>
      </c>
      <c r="Q45" s="27" t="s">
        <v>241</v>
      </c>
      <c r="R45" s="27" t="s">
        <v>241</v>
      </c>
      <c r="S45" s="27" t="s">
        <v>241</v>
      </c>
      <c r="T45" s="27" t="s">
        <v>240</v>
      </c>
      <c r="U45" s="27" t="s">
        <v>240</v>
      </c>
      <c r="V45" s="26">
        <v>6</v>
      </c>
      <c r="W45" s="26">
        <v>5</v>
      </c>
      <c r="X45" s="26">
        <v>4</v>
      </c>
      <c r="Y45" s="26">
        <v>4</v>
      </c>
      <c r="Z45" s="26">
        <v>5</v>
      </c>
      <c r="AA45" s="26">
        <v>6</v>
      </c>
      <c r="AB45" s="26">
        <v>4</v>
      </c>
      <c r="AC45" s="26">
        <v>5</v>
      </c>
      <c r="AD45" s="26">
        <v>21</v>
      </c>
      <c r="AE45" s="26" t="s">
        <v>12</v>
      </c>
      <c r="AF45" s="26" t="s">
        <v>455</v>
      </c>
      <c r="AG45" s="26" t="s">
        <v>25</v>
      </c>
      <c r="AH45" s="26" t="s">
        <v>25</v>
      </c>
      <c r="AI45" s="26" t="s">
        <v>7</v>
      </c>
      <c r="AJ45" s="26" t="s">
        <v>7</v>
      </c>
      <c r="AK45" s="26" t="s">
        <v>13</v>
      </c>
      <c r="AL45" s="25" t="s">
        <v>14</v>
      </c>
      <c r="AM45" s="25" t="s">
        <v>431</v>
      </c>
      <c r="AN45" s="25">
        <v>13</v>
      </c>
      <c r="AO45" s="26" t="s">
        <v>15</v>
      </c>
    </row>
    <row r="46" spans="1:41" x14ac:dyDescent="0.35">
      <c r="A46" s="25" t="s">
        <v>48</v>
      </c>
      <c r="B46" s="25" t="s">
        <v>365</v>
      </c>
      <c r="C46" s="26">
        <v>1</v>
      </c>
      <c r="D46" s="26">
        <v>3</v>
      </c>
      <c r="E46" s="26">
        <v>6</v>
      </c>
      <c r="F46" s="26">
        <v>7</v>
      </c>
      <c r="G46" s="26">
        <v>7</v>
      </c>
      <c r="H46" s="26">
        <v>7</v>
      </c>
      <c r="I46" s="26">
        <v>7</v>
      </c>
      <c r="J46" s="26">
        <v>7</v>
      </c>
      <c r="K46" s="26">
        <v>7</v>
      </c>
      <c r="L46" s="26">
        <v>7</v>
      </c>
      <c r="M46" s="26">
        <v>7</v>
      </c>
      <c r="N46" s="27" t="s">
        <v>242</v>
      </c>
      <c r="O46" s="27" t="s">
        <v>243</v>
      </c>
      <c r="P46" s="27" t="s">
        <v>244</v>
      </c>
      <c r="Q46" s="27" t="s">
        <v>245</v>
      </c>
      <c r="R46" s="27" t="s">
        <v>246</v>
      </c>
      <c r="S46" s="27" t="s">
        <v>247</v>
      </c>
      <c r="T46" s="27" t="s">
        <v>248</v>
      </c>
      <c r="U46" s="27" t="s">
        <v>249</v>
      </c>
      <c r="V46" s="26">
        <v>7</v>
      </c>
      <c r="W46" s="26">
        <v>5</v>
      </c>
      <c r="X46" s="26">
        <v>7</v>
      </c>
      <c r="Y46" s="26">
        <v>6</v>
      </c>
      <c r="Z46" s="26">
        <v>2</v>
      </c>
      <c r="AA46" s="26">
        <v>1</v>
      </c>
      <c r="AB46" s="26">
        <v>4</v>
      </c>
      <c r="AC46" s="26">
        <v>7</v>
      </c>
      <c r="AD46" s="26">
        <v>21</v>
      </c>
      <c r="AE46" s="26" t="s">
        <v>12</v>
      </c>
      <c r="AF46" s="26" t="s">
        <v>444</v>
      </c>
      <c r="AG46" s="26" t="s">
        <v>2</v>
      </c>
      <c r="AH46" s="26" t="s">
        <v>2</v>
      </c>
      <c r="AI46" s="26" t="s">
        <v>7</v>
      </c>
      <c r="AJ46" s="26" t="s">
        <v>7</v>
      </c>
      <c r="AK46" s="26" t="s">
        <v>8</v>
      </c>
      <c r="AL46" s="25" t="s">
        <v>14</v>
      </c>
      <c r="AM46" s="25" t="s">
        <v>431</v>
      </c>
      <c r="AN46" s="25">
        <v>15</v>
      </c>
      <c r="AO46" s="26" t="s">
        <v>15</v>
      </c>
    </row>
    <row r="47" spans="1:41" x14ac:dyDescent="0.35">
      <c r="A47" s="25" t="s">
        <v>49</v>
      </c>
      <c r="B47" s="25" t="s">
        <v>364</v>
      </c>
      <c r="C47" s="26">
        <v>6</v>
      </c>
      <c r="D47" s="26">
        <v>5</v>
      </c>
      <c r="E47" s="26">
        <v>7</v>
      </c>
      <c r="F47" s="26">
        <v>7</v>
      </c>
      <c r="G47" s="26">
        <v>7</v>
      </c>
      <c r="H47" s="26">
        <v>7</v>
      </c>
      <c r="I47" s="26">
        <v>6</v>
      </c>
      <c r="J47" s="26">
        <v>5</v>
      </c>
      <c r="K47" s="26">
        <v>5</v>
      </c>
      <c r="L47" s="26">
        <v>5</v>
      </c>
      <c r="M47" s="26">
        <v>3</v>
      </c>
      <c r="N47" s="27" t="s">
        <v>225</v>
      </c>
      <c r="O47" s="27" t="s">
        <v>250</v>
      </c>
      <c r="P47" s="27" t="s">
        <v>251</v>
      </c>
      <c r="Q47" s="27" t="s">
        <v>250</v>
      </c>
      <c r="R47" s="27" t="s">
        <v>252</v>
      </c>
      <c r="S47" s="27" t="s">
        <v>250</v>
      </c>
      <c r="T47" s="27" t="s">
        <v>250</v>
      </c>
      <c r="U47" s="27" t="s">
        <v>250</v>
      </c>
      <c r="V47" s="26">
        <v>3</v>
      </c>
      <c r="W47" s="26">
        <v>4</v>
      </c>
      <c r="X47" s="26">
        <v>2</v>
      </c>
      <c r="Y47" s="26">
        <v>4</v>
      </c>
      <c r="Z47" s="26">
        <v>3</v>
      </c>
      <c r="AA47" s="26">
        <v>2</v>
      </c>
      <c r="AB47" s="26">
        <v>5</v>
      </c>
      <c r="AC47" s="26">
        <v>5</v>
      </c>
      <c r="AD47" s="26">
        <v>21</v>
      </c>
      <c r="AE47" s="26" t="s">
        <v>50</v>
      </c>
      <c r="AF47" s="26" t="s">
        <v>458</v>
      </c>
      <c r="AG47" s="26" t="s">
        <v>2</v>
      </c>
      <c r="AH47" s="26" t="s">
        <v>1</v>
      </c>
      <c r="AI47" s="26" t="s">
        <v>7</v>
      </c>
      <c r="AJ47" s="26" t="s">
        <v>7</v>
      </c>
      <c r="AK47" s="26" t="s">
        <v>26</v>
      </c>
      <c r="AL47" s="25" t="s">
        <v>14</v>
      </c>
      <c r="AM47" s="25" t="s">
        <v>431</v>
      </c>
      <c r="AN47" s="25">
        <v>4</v>
      </c>
      <c r="AO47" s="26" t="s">
        <v>15</v>
      </c>
    </row>
    <row r="48" spans="1:41" x14ac:dyDescent="0.35">
      <c r="A48" s="25" t="s">
        <v>51</v>
      </c>
      <c r="B48" s="25" t="s">
        <v>387</v>
      </c>
      <c r="C48" s="26">
        <v>1</v>
      </c>
      <c r="D48" s="26">
        <v>6</v>
      </c>
      <c r="E48" s="26">
        <v>5</v>
      </c>
      <c r="F48" s="26">
        <v>7</v>
      </c>
      <c r="G48" s="26">
        <v>7</v>
      </c>
      <c r="H48" s="26">
        <v>7</v>
      </c>
      <c r="I48" s="26">
        <v>4</v>
      </c>
      <c r="J48" s="26">
        <v>7</v>
      </c>
      <c r="K48" s="26">
        <v>7</v>
      </c>
      <c r="L48" s="26">
        <v>6</v>
      </c>
      <c r="M48" s="26">
        <v>5</v>
      </c>
      <c r="N48" s="27" t="s">
        <v>253</v>
      </c>
      <c r="O48" s="27" t="s">
        <v>254</v>
      </c>
      <c r="P48" s="27" t="s">
        <v>255</v>
      </c>
      <c r="Q48" s="27" t="s">
        <v>256</v>
      </c>
      <c r="R48" s="27" t="s">
        <v>254</v>
      </c>
      <c r="S48" s="27" t="s">
        <v>257</v>
      </c>
      <c r="T48" s="27" t="s">
        <v>257</v>
      </c>
      <c r="U48" s="27" t="s">
        <v>258</v>
      </c>
      <c r="V48" s="26">
        <v>3</v>
      </c>
      <c r="W48" s="26">
        <v>3</v>
      </c>
      <c r="X48" s="26">
        <v>2</v>
      </c>
      <c r="Y48" s="26">
        <v>7</v>
      </c>
      <c r="Z48" s="26">
        <v>4</v>
      </c>
      <c r="AA48" s="26">
        <v>3</v>
      </c>
      <c r="AB48" s="26">
        <v>4</v>
      </c>
      <c r="AC48" s="26">
        <v>7</v>
      </c>
      <c r="AD48" s="26">
        <v>18</v>
      </c>
      <c r="AE48" s="26" t="s">
        <v>12</v>
      </c>
      <c r="AF48" s="26" t="s">
        <v>456</v>
      </c>
      <c r="AG48" s="26" t="s">
        <v>0</v>
      </c>
      <c r="AH48" s="26" t="s">
        <v>0</v>
      </c>
      <c r="AI48" s="26" t="s">
        <v>7</v>
      </c>
      <c r="AJ48" s="26" t="s">
        <v>7</v>
      </c>
      <c r="AK48" s="26" t="s">
        <v>13</v>
      </c>
      <c r="AL48" s="25" t="s">
        <v>14</v>
      </c>
      <c r="AM48" s="25" t="s">
        <v>431</v>
      </c>
      <c r="AN48" s="25">
        <v>9</v>
      </c>
      <c r="AO48" s="26" t="s">
        <v>44</v>
      </c>
    </row>
    <row r="49" spans="1:41" x14ac:dyDescent="0.35">
      <c r="A49" s="25" t="s">
        <v>52</v>
      </c>
      <c r="B49" s="25" t="s">
        <v>363</v>
      </c>
      <c r="C49" s="26">
        <v>6</v>
      </c>
      <c r="D49" s="26">
        <v>2</v>
      </c>
      <c r="E49" s="26">
        <v>6</v>
      </c>
      <c r="F49" s="26">
        <v>1</v>
      </c>
      <c r="G49" s="26">
        <v>1</v>
      </c>
      <c r="H49" s="26">
        <v>5</v>
      </c>
      <c r="I49" s="26">
        <v>1</v>
      </c>
      <c r="J49" s="26">
        <v>1</v>
      </c>
      <c r="K49" s="26">
        <v>1</v>
      </c>
      <c r="L49" s="26">
        <v>1</v>
      </c>
      <c r="M49" s="26">
        <v>6</v>
      </c>
      <c r="N49" s="27" t="s">
        <v>259</v>
      </c>
      <c r="O49" s="27" t="s">
        <v>260</v>
      </c>
      <c r="P49" s="27" t="s">
        <v>260</v>
      </c>
      <c r="Q49" s="27" t="s">
        <v>261</v>
      </c>
      <c r="R49" s="27" t="s">
        <v>262</v>
      </c>
      <c r="S49" s="27" t="s">
        <v>260</v>
      </c>
      <c r="T49" s="27" t="s">
        <v>260</v>
      </c>
      <c r="U49" s="27" t="s">
        <v>260</v>
      </c>
      <c r="V49" s="26">
        <v>5</v>
      </c>
      <c r="W49" s="26">
        <v>3</v>
      </c>
      <c r="X49" s="26">
        <v>5</v>
      </c>
      <c r="Y49" s="26">
        <v>5</v>
      </c>
      <c r="Z49" s="26">
        <v>7</v>
      </c>
      <c r="AA49" s="26">
        <v>7</v>
      </c>
      <c r="AB49" s="26">
        <v>1</v>
      </c>
      <c r="AC49" s="26">
        <v>1</v>
      </c>
      <c r="AD49" s="26">
        <v>20</v>
      </c>
      <c r="AE49" s="26" t="s">
        <v>12</v>
      </c>
      <c r="AF49" s="26" t="s">
        <v>445</v>
      </c>
      <c r="AG49" s="26" t="s">
        <v>32</v>
      </c>
      <c r="AH49" s="26" t="s">
        <v>32</v>
      </c>
      <c r="AI49" s="26" t="s">
        <v>6</v>
      </c>
      <c r="AJ49" s="26" t="s">
        <v>6</v>
      </c>
      <c r="AK49" s="26" t="s">
        <v>35</v>
      </c>
      <c r="AL49" s="25" t="s">
        <v>14</v>
      </c>
      <c r="AM49" s="25" t="s">
        <v>432</v>
      </c>
      <c r="AN49" s="25">
        <v>20</v>
      </c>
      <c r="AO49" s="26" t="s">
        <v>15</v>
      </c>
    </row>
    <row r="50" spans="1:41" x14ac:dyDescent="0.35">
      <c r="A50" s="25" t="s">
        <v>53</v>
      </c>
      <c r="B50" s="25" t="s">
        <v>352</v>
      </c>
      <c r="C50" s="26">
        <v>2</v>
      </c>
      <c r="D50" s="26">
        <v>6</v>
      </c>
      <c r="E50" s="26">
        <v>7</v>
      </c>
      <c r="F50" s="26">
        <v>7</v>
      </c>
      <c r="G50" s="26">
        <v>7</v>
      </c>
      <c r="H50" s="26">
        <v>7</v>
      </c>
      <c r="I50" s="26">
        <v>4</v>
      </c>
      <c r="J50" s="26">
        <v>7</v>
      </c>
      <c r="K50" s="26">
        <v>6</v>
      </c>
      <c r="L50" s="26">
        <v>7</v>
      </c>
      <c r="M50" s="26">
        <v>6</v>
      </c>
      <c r="N50" s="27" t="s">
        <v>198</v>
      </c>
      <c r="O50" s="27" t="s">
        <v>263</v>
      </c>
      <c r="P50" s="27" t="s">
        <v>230</v>
      </c>
      <c r="Q50" s="27" t="s">
        <v>264</v>
      </c>
      <c r="R50" s="27" t="s">
        <v>265</v>
      </c>
      <c r="S50" s="27" t="s">
        <v>198</v>
      </c>
      <c r="T50" s="27" t="s">
        <v>266</v>
      </c>
      <c r="U50" s="27" t="s">
        <v>112</v>
      </c>
      <c r="V50" s="26">
        <v>7</v>
      </c>
      <c r="W50" s="26">
        <v>7</v>
      </c>
      <c r="X50" s="26">
        <v>7</v>
      </c>
      <c r="Y50" s="26">
        <v>7</v>
      </c>
      <c r="Z50" s="26">
        <v>5</v>
      </c>
      <c r="AA50" s="26">
        <v>6</v>
      </c>
      <c r="AB50" s="26">
        <v>7</v>
      </c>
      <c r="AC50" s="26">
        <v>7</v>
      </c>
      <c r="AD50" s="26">
        <v>19</v>
      </c>
      <c r="AE50" s="26" t="s">
        <v>12</v>
      </c>
      <c r="AF50" s="26" t="s">
        <v>452</v>
      </c>
      <c r="AG50" s="26" t="s">
        <v>0</v>
      </c>
      <c r="AH50" s="26" t="s">
        <v>0</v>
      </c>
      <c r="AI50" s="26" t="s">
        <v>7</v>
      </c>
      <c r="AJ50" s="26" t="s">
        <v>7</v>
      </c>
      <c r="AK50" s="26" t="s">
        <v>26</v>
      </c>
      <c r="AL50" s="25" t="s">
        <v>14</v>
      </c>
      <c r="AM50" s="25" t="s">
        <v>432</v>
      </c>
      <c r="AN50" s="25">
        <v>3</v>
      </c>
      <c r="AO50" s="26" t="s">
        <v>15</v>
      </c>
    </row>
    <row r="51" spans="1:41" x14ac:dyDescent="0.35">
      <c r="A51" s="25" t="s">
        <v>54</v>
      </c>
      <c r="B51" s="25" t="s">
        <v>351</v>
      </c>
      <c r="C51" s="26">
        <v>7</v>
      </c>
      <c r="D51" s="26">
        <v>5</v>
      </c>
      <c r="E51" s="26">
        <v>7</v>
      </c>
      <c r="F51" s="26">
        <v>6</v>
      </c>
      <c r="G51" s="26">
        <v>7</v>
      </c>
      <c r="H51" s="26">
        <v>7</v>
      </c>
      <c r="I51" s="26">
        <v>5</v>
      </c>
      <c r="J51" s="26">
        <v>6</v>
      </c>
      <c r="K51" s="26">
        <v>7</v>
      </c>
      <c r="L51" s="26">
        <v>7</v>
      </c>
      <c r="M51" s="26">
        <v>4</v>
      </c>
      <c r="N51" s="27" t="s">
        <v>267</v>
      </c>
      <c r="O51" s="27" t="s">
        <v>268</v>
      </c>
      <c r="P51" s="27" t="s">
        <v>269</v>
      </c>
      <c r="Q51" s="27" t="s">
        <v>269</v>
      </c>
      <c r="R51" s="27" t="s">
        <v>127</v>
      </c>
      <c r="S51" s="27" t="s">
        <v>270</v>
      </c>
      <c r="T51" s="27" t="s">
        <v>271</v>
      </c>
      <c r="U51" s="27" t="s">
        <v>271</v>
      </c>
      <c r="V51" s="26">
        <v>4</v>
      </c>
      <c r="W51" s="26">
        <v>6</v>
      </c>
      <c r="X51" s="26">
        <v>5</v>
      </c>
      <c r="Y51" s="26">
        <v>4</v>
      </c>
      <c r="Z51" s="26">
        <v>4</v>
      </c>
      <c r="AA51" s="26">
        <v>3</v>
      </c>
      <c r="AB51" s="26">
        <v>6</v>
      </c>
      <c r="AC51" s="26">
        <v>7</v>
      </c>
      <c r="AD51" s="26">
        <v>21</v>
      </c>
      <c r="AE51" s="26" t="s">
        <v>12</v>
      </c>
      <c r="AF51" s="26" t="s">
        <v>450</v>
      </c>
      <c r="AG51" s="26" t="s">
        <v>1</v>
      </c>
      <c r="AH51" s="26" t="s">
        <v>1</v>
      </c>
      <c r="AI51" s="26" t="s">
        <v>7</v>
      </c>
      <c r="AJ51" s="26" t="s">
        <v>6</v>
      </c>
      <c r="AK51" s="26" t="s">
        <v>13</v>
      </c>
      <c r="AL51" s="25" t="s">
        <v>14</v>
      </c>
      <c r="AM51" s="25" t="s">
        <v>432</v>
      </c>
      <c r="AN51" s="25">
        <v>17</v>
      </c>
      <c r="AO51" s="26" t="s">
        <v>15</v>
      </c>
    </row>
    <row r="52" spans="1:41" x14ac:dyDescent="0.35">
      <c r="A52" s="25" t="s">
        <v>55</v>
      </c>
      <c r="B52" s="25" t="s">
        <v>359</v>
      </c>
      <c r="C52" s="26">
        <v>2</v>
      </c>
      <c r="D52" s="26">
        <v>5</v>
      </c>
      <c r="E52" s="26">
        <v>7</v>
      </c>
      <c r="F52" s="26">
        <v>7</v>
      </c>
      <c r="G52" s="26">
        <v>7</v>
      </c>
      <c r="H52" s="26">
        <v>4</v>
      </c>
      <c r="I52" s="26">
        <v>7</v>
      </c>
      <c r="J52" s="26">
        <v>6</v>
      </c>
      <c r="K52" s="26">
        <v>7</v>
      </c>
      <c r="L52" s="26">
        <v>6</v>
      </c>
      <c r="M52" s="26">
        <v>3</v>
      </c>
      <c r="N52" s="27" t="s">
        <v>272</v>
      </c>
      <c r="O52" s="27" t="s">
        <v>273</v>
      </c>
      <c r="P52" s="27" t="s">
        <v>274</v>
      </c>
      <c r="Q52" s="27" t="s">
        <v>275</v>
      </c>
      <c r="R52" s="27" t="s">
        <v>272</v>
      </c>
      <c r="S52" s="27" t="s">
        <v>276</v>
      </c>
      <c r="T52" s="27" t="s">
        <v>272</v>
      </c>
      <c r="U52" s="27" t="s">
        <v>272</v>
      </c>
      <c r="V52" s="26">
        <v>7</v>
      </c>
      <c r="W52" s="26">
        <v>2</v>
      </c>
      <c r="X52" s="26">
        <v>6</v>
      </c>
      <c r="Y52" s="26">
        <v>7</v>
      </c>
      <c r="Z52" s="26">
        <v>7</v>
      </c>
      <c r="AA52" s="26">
        <v>7</v>
      </c>
      <c r="AB52" s="26">
        <v>1</v>
      </c>
      <c r="AC52" s="26">
        <v>7</v>
      </c>
      <c r="AD52" s="26">
        <v>21</v>
      </c>
      <c r="AE52" s="26" t="s">
        <v>12</v>
      </c>
      <c r="AF52" s="26" t="s">
        <v>444</v>
      </c>
      <c r="AG52" s="26" t="s">
        <v>38</v>
      </c>
      <c r="AH52" s="26" t="s">
        <v>1</v>
      </c>
      <c r="AI52" s="26" t="s">
        <v>6</v>
      </c>
      <c r="AJ52" s="26" t="s">
        <v>7</v>
      </c>
      <c r="AK52" s="26" t="s">
        <v>8</v>
      </c>
      <c r="AL52" s="25" t="s">
        <v>14</v>
      </c>
      <c r="AM52" s="25" t="s">
        <v>431</v>
      </c>
      <c r="AN52" s="25">
        <v>16</v>
      </c>
      <c r="AO52" s="26" t="s">
        <v>15</v>
      </c>
    </row>
    <row r="53" spans="1:41" x14ac:dyDescent="0.35">
      <c r="A53" s="25" t="s">
        <v>56</v>
      </c>
      <c r="B53" s="25" t="s">
        <v>391</v>
      </c>
      <c r="C53" s="26">
        <v>2</v>
      </c>
      <c r="D53" s="26">
        <v>5</v>
      </c>
      <c r="E53" s="26">
        <v>4</v>
      </c>
      <c r="F53" s="26">
        <v>5</v>
      </c>
      <c r="G53" s="26">
        <v>7</v>
      </c>
      <c r="H53" s="26">
        <v>7</v>
      </c>
      <c r="I53" s="26">
        <v>4</v>
      </c>
      <c r="J53" s="26">
        <v>7</v>
      </c>
      <c r="K53" s="26">
        <v>7</v>
      </c>
      <c r="L53" s="26">
        <v>7</v>
      </c>
      <c r="M53" s="26">
        <v>3</v>
      </c>
      <c r="N53" s="27" t="s">
        <v>277</v>
      </c>
      <c r="O53" s="27" t="s">
        <v>278</v>
      </c>
      <c r="P53" s="27" t="s">
        <v>279</v>
      </c>
      <c r="Q53" s="27" t="s">
        <v>278</v>
      </c>
      <c r="R53" s="27" t="s">
        <v>280</v>
      </c>
      <c r="S53" s="27" t="s">
        <v>280</v>
      </c>
      <c r="T53" s="27" t="s">
        <v>279</v>
      </c>
      <c r="U53" s="27" t="s">
        <v>278</v>
      </c>
      <c r="V53" s="26">
        <v>7</v>
      </c>
      <c r="W53" s="26">
        <v>2</v>
      </c>
      <c r="X53" s="26">
        <v>6</v>
      </c>
      <c r="Y53" s="26">
        <v>6</v>
      </c>
      <c r="Z53" s="26">
        <v>7</v>
      </c>
      <c r="AA53" s="26">
        <v>3</v>
      </c>
      <c r="AB53" s="26">
        <v>6</v>
      </c>
      <c r="AC53" s="26">
        <v>7</v>
      </c>
      <c r="AD53" s="26">
        <v>19</v>
      </c>
      <c r="AE53" s="26" t="s">
        <v>12</v>
      </c>
      <c r="AF53" s="26" t="s">
        <v>445</v>
      </c>
      <c r="AG53" s="26" t="s">
        <v>0</v>
      </c>
      <c r="AH53" s="26" t="s">
        <v>0</v>
      </c>
      <c r="AI53" s="26" t="s">
        <v>6</v>
      </c>
      <c r="AJ53" s="26" t="s">
        <v>6</v>
      </c>
      <c r="AK53" s="26" t="s">
        <v>13</v>
      </c>
      <c r="AL53" s="25" t="s">
        <v>14</v>
      </c>
      <c r="AM53" s="25" t="s">
        <v>432</v>
      </c>
      <c r="AN53" s="25">
        <v>6</v>
      </c>
      <c r="AO53" s="26" t="s">
        <v>15</v>
      </c>
    </row>
    <row r="54" spans="1:41" x14ac:dyDescent="0.35">
      <c r="A54" s="25" t="s">
        <v>57</v>
      </c>
      <c r="B54" s="25" t="s">
        <v>354</v>
      </c>
      <c r="C54" s="26">
        <v>2</v>
      </c>
      <c r="D54" s="26">
        <v>6</v>
      </c>
      <c r="E54" s="26">
        <v>6</v>
      </c>
      <c r="F54" s="26">
        <v>7</v>
      </c>
      <c r="G54" s="26">
        <v>6</v>
      </c>
      <c r="H54" s="26">
        <v>7</v>
      </c>
      <c r="I54" s="26">
        <v>4</v>
      </c>
      <c r="J54" s="26">
        <v>7</v>
      </c>
      <c r="K54" s="26">
        <v>7</v>
      </c>
      <c r="L54" s="26">
        <v>7</v>
      </c>
      <c r="M54" s="26">
        <v>4</v>
      </c>
      <c r="N54" s="27" t="s">
        <v>281</v>
      </c>
      <c r="O54" s="27" t="s">
        <v>282</v>
      </c>
      <c r="P54" s="27" t="s">
        <v>283</v>
      </c>
      <c r="Q54" s="27" t="s">
        <v>284</v>
      </c>
      <c r="R54" s="27" t="s">
        <v>282</v>
      </c>
      <c r="S54" s="27" t="s">
        <v>282</v>
      </c>
      <c r="T54" s="27" t="s">
        <v>285</v>
      </c>
      <c r="U54" s="27" t="s">
        <v>286</v>
      </c>
      <c r="V54" s="26">
        <v>1</v>
      </c>
      <c r="W54" s="26">
        <v>7</v>
      </c>
      <c r="X54" s="26">
        <v>4</v>
      </c>
      <c r="Y54" s="26">
        <v>6</v>
      </c>
      <c r="Z54" s="26">
        <v>2</v>
      </c>
      <c r="AA54" s="26">
        <v>2</v>
      </c>
      <c r="AB54" s="26">
        <v>2</v>
      </c>
      <c r="AC54" s="26">
        <v>5</v>
      </c>
      <c r="AD54" s="26">
        <v>20</v>
      </c>
      <c r="AE54" s="26" t="s">
        <v>12</v>
      </c>
      <c r="AF54" s="26" t="s">
        <v>450</v>
      </c>
      <c r="AG54" s="26" t="s">
        <v>1</v>
      </c>
      <c r="AH54" s="26" t="s">
        <v>1</v>
      </c>
      <c r="AI54" s="26" t="s">
        <v>7</v>
      </c>
      <c r="AJ54" s="26" t="s">
        <v>7</v>
      </c>
      <c r="AK54" s="26" t="s">
        <v>13</v>
      </c>
      <c r="AL54" s="25" t="s">
        <v>14</v>
      </c>
      <c r="AM54" s="25" t="s">
        <v>432</v>
      </c>
      <c r="AN54" s="25">
        <v>16</v>
      </c>
      <c r="AO54" s="26" t="s">
        <v>15</v>
      </c>
    </row>
    <row r="55" spans="1:41" x14ac:dyDescent="0.35">
      <c r="A55" s="25" t="s">
        <v>58</v>
      </c>
      <c r="B55" s="25" t="s">
        <v>374</v>
      </c>
      <c r="C55" s="26">
        <v>2</v>
      </c>
      <c r="D55" s="26">
        <v>4</v>
      </c>
      <c r="E55" s="26">
        <v>1</v>
      </c>
      <c r="F55" s="26">
        <v>2</v>
      </c>
      <c r="G55" s="26">
        <v>6</v>
      </c>
      <c r="H55" s="26">
        <v>7</v>
      </c>
      <c r="I55" s="26">
        <v>5</v>
      </c>
      <c r="J55" s="26">
        <v>5</v>
      </c>
      <c r="K55" s="26">
        <v>7</v>
      </c>
      <c r="L55" s="26">
        <v>2</v>
      </c>
      <c r="M55" s="26">
        <v>2</v>
      </c>
      <c r="N55" s="27" t="s">
        <v>287</v>
      </c>
      <c r="O55" s="27" t="s">
        <v>288</v>
      </c>
      <c r="P55" s="27" t="s">
        <v>289</v>
      </c>
      <c r="Q55" s="27" t="s">
        <v>290</v>
      </c>
      <c r="R55" s="27" t="s">
        <v>288</v>
      </c>
      <c r="S55" s="27" t="s">
        <v>290</v>
      </c>
      <c r="T55" s="27" t="s">
        <v>291</v>
      </c>
      <c r="U55" s="27" t="s">
        <v>292</v>
      </c>
      <c r="V55" s="26">
        <v>3</v>
      </c>
      <c r="W55" s="26">
        <v>1</v>
      </c>
      <c r="X55" s="26">
        <v>7</v>
      </c>
      <c r="Y55" s="26">
        <v>6</v>
      </c>
      <c r="Z55" s="26">
        <v>5</v>
      </c>
      <c r="AA55" s="26">
        <v>4</v>
      </c>
      <c r="AB55" s="26">
        <v>7</v>
      </c>
      <c r="AC55" s="26">
        <v>7</v>
      </c>
      <c r="AD55" s="26">
        <v>19</v>
      </c>
      <c r="AE55" s="26" t="s">
        <v>12</v>
      </c>
      <c r="AF55" s="26" t="s">
        <v>442</v>
      </c>
      <c r="AG55" s="26" t="s">
        <v>0</v>
      </c>
      <c r="AH55" s="26" t="s">
        <v>0</v>
      </c>
      <c r="AI55" s="26" t="s">
        <v>7</v>
      </c>
      <c r="AJ55" s="26" t="s">
        <v>7</v>
      </c>
      <c r="AK55" s="26" t="s">
        <v>8</v>
      </c>
      <c r="AL55" s="25" t="s">
        <v>14</v>
      </c>
      <c r="AM55" s="25" t="s">
        <v>432</v>
      </c>
      <c r="AN55" s="25">
        <v>8</v>
      </c>
      <c r="AO55" s="26" t="s">
        <v>15</v>
      </c>
    </row>
    <row r="56" spans="1:41" x14ac:dyDescent="0.35">
      <c r="A56" s="25" t="s">
        <v>59</v>
      </c>
      <c r="B56" s="25" t="s">
        <v>382</v>
      </c>
      <c r="C56" s="26">
        <v>2</v>
      </c>
      <c r="D56" s="26">
        <v>3</v>
      </c>
      <c r="E56" s="26">
        <v>7</v>
      </c>
      <c r="F56" s="26">
        <v>7</v>
      </c>
      <c r="G56" s="26">
        <v>4</v>
      </c>
      <c r="H56" s="26">
        <v>1</v>
      </c>
      <c r="I56" s="26">
        <v>4</v>
      </c>
      <c r="J56" s="26">
        <v>6</v>
      </c>
      <c r="K56" s="26">
        <v>7</v>
      </c>
      <c r="L56" s="26">
        <v>6</v>
      </c>
      <c r="M56" s="26">
        <v>1</v>
      </c>
      <c r="N56" s="27" t="s">
        <v>288</v>
      </c>
      <c r="O56" s="27" t="s">
        <v>288</v>
      </c>
      <c r="P56" s="27" t="s">
        <v>288</v>
      </c>
      <c r="Q56" s="27" t="s">
        <v>288</v>
      </c>
      <c r="R56" s="27" t="s">
        <v>288</v>
      </c>
      <c r="S56" s="27" t="s">
        <v>288</v>
      </c>
      <c r="T56" s="27" t="s">
        <v>288</v>
      </c>
      <c r="U56" s="27" t="s">
        <v>288</v>
      </c>
      <c r="V56" s="26">
        <v>7</v>
      </c>
      <c r="W56" s="26">
        <v>1</v>
      </c>
      <c r="X56" s="26">
        <v>7</v>
      </c>
      <c r="Y56" s="26">
        <v>7</v>
      </c>
      <c r="Z56" s="26">
        <v>2</v>
      </c>
      <c r="AA56" s="26">
        <v>6</v>
      </c>
      <c r="AB56" s="26">
        <v>7</v>
      </c>
      <c r="AC56" s="26">
        <v>7</v>
      </c>
      <c r="AD56" s="26">
        <v>21</v>
      </c>
      <c r="AE56" s="26" t="s">
        <v>12</v>
      </c>
      <c r="AF56" s="26" t="s">
        <v>463</v>
      </c>
      <c r="AG56" s="26" t="s">
        <v>1</v>
      </c>
      <c r="AH56" s="26" t="s">
        <v>1</v>
      </c>
      <c r="AI56" s="26" t="s">
        <v>7</v>
      </c>
      <c r="AJ56" s="26" t="s">
        <v>7</v>
      </c>
      <c r="AK56" s="26" t="s">
        <v>17</v>
      </c>
      <c r="AL56" s="25" t="s">
        <v>14</v>
      </c>
      <c r="AM56" s="25" t="s">
        <v>431</v>
      </c>
      <c r="AN56" s="25">
        <v>8</v>
      </c>
      <c r="AO56" s="26" t="s">
        <v>15</v>
      </c>
    </row>
    <row r="57" spans="1:41" x14ac:dyDescent="0.35">
      <c r="A57" s="25" t="s">
        <v>60</v>
      </c>
      <c r="B57" s="25" t="s">
        <v>383</v>
      </c>
      <c r="C57" s="26">
        <v>5</v>
      </c>
      <c r="D57" s="26">
        <v>5</v>
      </c>
      <c r="E57" s="26">
        <v>7</v>
      </c>
      <c r="F57" s="26">
        <v>7</v>
      </c>
      <c r="G57" s="26">
        <v>7</v>
      </c>
      <c r="H57" s="26">
        <v>7</v>
      </c>
      <c r="I57" s="26">
        <v>7</v>
      </c>
      <c r="J57" s="26">
        <v>7</v>
      </c>
      <c r="K57" s="26">
        <v>7</v>
      </c>
      <c r="L57" s="26">
        <v>7</v>
      </c>
      <c r="M57" s="26">
        <v>7</v>
      </c>
      <c r="N57" s="27" t="s">
        <v>293</v>
      </c>
      <c r="O57" s="27" t="s">
        <v>294</v>
      </c>
      <c r="P57" s="27" t="s">
        <v>295</v>
      </c>
      <c r="Q57" s="27" t="s">
        <v>296</v>
      </c>
      <c r="R57" s="27" t="s">
        <v>297</v>
      </c>
      <c r="S57" s="27" t="s">
        <v>298</v>
      </c>
      <c r="T57" s="27" t="s">
        <v>294</v>
      </c>
      <c r="U57" s="27" t="s">
        <v>294</v>
      </c>
      <c r="V57" s="26">
        <v>5</v>
      </c>
      <c r="W57" s="26">
        <v>3</v>
      </c>
      <c r="X57" s="26">
        <v>7</v>
      </c>
      <c r="Y57" s="26">
        <v>2</v>
      </c>
      <c r="Z57" s="26">
        <v>1</v>
      </c>
      <c r="AA57" s="26">
        <v>1</v>
      </c>
      <c r="AB57" s="26">
        <v>7</v>
      </c>
      <c r="AC57" s="26">
        <v>7</v>
      </c>
      <c r="AD57" s="26">
        <v>24</v>
      </c>
      <c r="AE57" s="26" t="s">
        <v>61</v>
      </c>
      <c r="AF57" s="26" t="s">
        <v>444</v>
      </c>
      <c r="AG57" s="26" t="s">
        <v>3</v>
      </c>
      <c r="AH57" s="26" t="s">
        <v>1</v>
      </c>
      <c r="AI57" s="26" t="s">
        <v>6</v>
      </c>
      <c r="AJ57" s="26" t="s">
        <v>6</v>
      </c>
      <c r="AK57" s="26" t="s">
        <v>62</v>
      </c>
      <c r="AL57" s="25" t="s">
        <v>63</v>
      </c>
      <c r="AM57" s="25" t="s">
        <v>431</v>
      </c>
      <c r="AN57" s="25">
        <v>19</v>
      </c>
      <c r="AO57" s="26" t="s">
        <v>15</v>
      </c>
    </row>
    <row r="58" spans="1:41" x14ac:dyDescent="0.35">
      <c r="A58" s="25" t="s">
        <v>64</v>
      </c>
      <c r="B58" s="25" t="s">
        <v>361</v>
      </c>
      <c r="C58" s="26">
        <v>2</v>
      </c>
      <c r="D58" s="26">
        <v>5</v>
      </c>
      <c r="E58" s="26">
        <v>5</v>
      </c>
      <c r="F58" s="26">
        <v>7</v>
      </c>
      <c r="G58" s="26">
        <v>7</v>
      </c>
      <c r="H58" s="26">
        <v>5</v>
      </c>
      <c r="I58" s="26">
        <v>5</v>
      </c>
      <c r="J58" s="26">
        <v>7</v>
      </c>
      <c r="K58" s="26">
        <v>7</v>
      </c>
      <c r="L58" s="26">
        <v>7</v>
      </c>
      <c r="M58" s="26">
        <v>4</v>
      </c>
      <c r="N58" s="27" t="s">
        <v>299</v>
      </c>
      <c r="O58" s="27" t="s">
        <v>300</v>
      </c>
      <c r="P58" s="27" t="s">
        <v>301</v>
      </c>
      <c r="Q58" s="27" t="s">
        <v>302</v>
      </c>
      <c r="R58" s="27" t="s">
        <v>303</v>
      </c>
      <c r="S58" s="27" t="s">
        <v>299</v>
      </c>
      <c r="T58" s="27" t="s">
        <v>300</v>
      </c>
      <c r="U58" s="27" t="s">
        <v>151</v>
      </c>
      <c r="V58" s="26">
        <v>5</v>
      </c>
      <c r="W58" s="26">
        <v>6</v>
      </c>
      <c r="X58" s="26">
        <v>4</v>
      </c>
      <c r="Y58" s="26">
        <v>5</v>
      </c>
      <c r="Z58" s="26">
        <v>1</v>
      </c>
      <c r="AA58" s="26">
        <v>1</v>
      </c>
      <c r="AB58" s="26">
        <v>5</v>
      </c>
      <c r="AC58" s="26">
        <v>7</v>
      </c>
      <c r="AD58" s="26">
        <v>19</v>
      </c>
      <c r="AE58" s="26" t="s">
        <v>12</v>
      </c>
      <c r="AF58" s="26" t="s">
        <v>443</v>
      </c>
      <c r="AG58" s="26" t="s">
        <v>0</v>
      </c>
      <c r="AH58" s="26" t="s">
        <v>0</v>
      </c>
      <c r="AI58" s="26" t="s">
        <v>6</v>
      </c>
      <c r="AJ58" s="26" t="s">
        <v>7</v>
      </c>
      <c r="AK58" s="26" t="s">
        <v>26</v>
      </c>
      <c r="AL58" s="25" t="s">
        <v>14</v>
      </c>
      <c r="AM58" s="25" t="s">
        <v>432</v>
      </c>
      <c r="AN58" s="25">
        <v>12</v>
      </c>
      <c r="AO58" s="26" t="s">
        <v>15</v>
      </c>
    </row>
    <row r="59" spans="1:41" x14ac:dyDescent="0.35">
      <c r="A59" s="25" t="s">
        <v>65</v>
      </c>
      <c r="B59" s="25" t="s">
        <v>118</v>
      </c>
      <c r="C59" s="26">
        <v>3</v>
      </c>
      <c r="D59" s="26">
        <v>1</v>
      </c>
      <c r="E59" s="26">
        <v>6</v>
      </c>
      <c r="F59" s="26">
        <v>3</v>
      </c>
      <c r="G59" s="26">
        <v>4</v>
      </c>
      <c r="H59" s="26">
        <v>7</v>
      </c>
      <c r="I59" s="26">
        <v>4</v>
      </c>
      <c r="J59" s="26">
        <v>7</v>
      </c>
      <c r="K59" s="26">
        <v>7</v>
      </c>
      <c r="L59" s="26">
        <v>7</v>
      </c>
      <c r="M59" s="26">
        <v>3</v>
      </c>
      <c r="N59" s="27" t="s">
        <v>304</v>
      </c>
      <c r="O59" s="27" t="s">
        <v>305</v>
      </c>
      <c r="P59" s="27" t="s">
        <v>306</v>
      </c>
      <c r="Q59" s="27" t="s">
        <v>307</v>
      </c>
      <c r="R59" s="27" t="s">
        <v>308</v>
      </c>
      <c r="S59" s="27" t="s">
        <v>308</v>
      </c>
      <c r="T59" s="27" t="s">
        <v>308</v>
      </c>
      <c r="U59" s="27" t="s">
        <v>309</v>
      </c>
      <c r="V59" s="26">
        <v>3</v>
      </c>
      <c r="W59" s="26">
        <v>7</v>
      </c>
      <c r="X59" s="26">
        <v>1</v>
      </c>
      <c r="Y59" s="26">
        <v>7</v>
      </c>
      <c r="Z59" s="26">
        <v>1</v>
      </c>
      <c r="AA59" s="26">
        <v>1</v>
      </c>
      <c r="AB59" s="26">
        <v>7</v>
      </c>
      <c r="AC59" s="26">
        <v>7</v>
      </c>
      <c r="AD59" s="26">
        <v>22</v>
      </c>
      <c r="AE59" s="26" t="s">
        <v>5</v>
      </c>
      <c r="AF59" s="26" t="s">
        <v>448</v>
      </c>
      <c r="AG59" s="26" t="s">
        <v>32</v>
      </c>
      <c r="AH59" s="26" t="s">
        <v>1</v>
      </c>
      <c r="AI59" s="26" t="s">
        <v>7</v>
      </c>
      <c r="AJ59" s="26" t="s">
        <v>7</v>
      </c>
      <c r="AK59" s="26" t="s">
        <v>8</v>
      </c>
      <c r="AL59" s="25" t="s">
        <v>14</v>
      </c>
      <c r="AM59" s="25" t="s">
        <v>432</v>
      </c>
      <c r="AN59" s="25">
        <v>11</v>
      </c>
      <c r="AO59" s="26" t="s">
        <v>66</v>
      </c>
    </row>
    <row r="60" spans="1:41" x14ac:dyDescent="0.35">
      <c r="A60" s="25" t="s">
        <v>67</v>
      </c>
      <c r="B60" s="25" t="s">
        <v>366</v>
      </c>
      <c r="C60" s="26">
        <v>6</v>
      </c>
      <c r="D60" s="26">
        <v>2</v>
      </c>
      <c r="E60" s="26">
        <v>5</v>
      </c>
      <c r="F60" s="26">
        <v>7</v>
      </c>
      <c r="G60" s="26">
        <v>7</v>
      </c>
      <c r="H60" s="26">
        <v>7</v>
      </c>
      <c r="I60" s="26">
        <v>6</v>
      </c>
      <c r="J60" s="26">
        <v>7</v>
      </c>
      <c r="K60" s="26">
        <v>4</v>
      </c>
      <c r="L60" s="26">
        <v>4</v>
      </c>
      <c r="M60" s="26">
        <v>7</v>
      </c>
      <c r="N60" s="27" t="s">
        <v>310</v>
      </c>
      <c r="O60" s="27" t="s">
        <v>311</v>
      </c>
      <c r="P60" s="27" t="s">
        <v>312</v>
      </c>
      <c r="Q60" s="27" t="s">
        <v>313</v>
      </c>
      <c r="R60" s="27" t="s">
        <v>314</v>
      </c>
      <c r="S60" s="27" t="s">
        <v>315</v>
      </c>
      <c r="T60" s="27" t="s">
        <v>316</v>
      </c>
      <c r="U60" s="27" t="s">
        <v>317</v>
      </c>
      <c r="V60" s="26">
        <v>5</v>
      </c>
      <c r="W60" s="26">
        <v>3</v>
      </c>
      <c r="X60" s="26">
        <v>7</v>
      </c>
      <c r="Y60" s="26">
        <v>7</v>
      </c>
      <c r="Z60" s="26">
        <v>1</v>
      </c>
      <c r="AA60" s="26">
        <v>7</v>
      </c>
      <c r="AB60" s="26">
        <v>7</v>
      </c>
      <c r="AC60" s="26">
        <v>7</v>
      </c>
      <c r="AD60" s="26">
        <v>19</v>
      </c>
      <c r="AE60" s="26" t="s">
        <v>12</v>
      </c>
      <c r="AF60" s="26" t="s">
        <v>451</v>
      </c>
      <c r="AG60" s="26" t="s">
        <v>0</v>
      </c>
      <c r="AH60" s="26" t="s">
        <v>0</v>
      </c>
      <c r="AI60" s="26" t="s">
        <v>7</v>
      </c>
      <c r="AJ60" s="26" t="s">
        <v>7</v>
      </c>
      <c r="AK60" s="26" t="s">
        <v>13</v>
      </c>
      <c r="AL60" s="25" t="s">
        <v>14</v>
      </c>
      <c r="AM60" s="25" t="s">
        <v>432</v>
      </c>
      <c r="AN60" s="25">
        <v>2</v>
      </c>
      <c r="AO60" s="26" t="s">
        <v>15</v>
      </c>
    </row>
    <row r="61" spans="1:41" x14ac:dyDescent="0.35">
      <c r="A61" s="25" t="s">
        <v>68</v>
      </c>
      <c r="B61" s="25" t="s">
        <v>385</v>
      </c>
      <c r="C61" s="26">
        <v>6</v>
      </c>
      <c r="D61" s="26">
        <v>6</v>
      </c>
      <c r="E61" s="26">
        <v>7</v>
      </c>
      <c r="F61" s="26">
        <v>7</v>
      </c>
      <c r="G61" s="26">
        <v>5</v>
      </c>
      <c r="H61" s="26">
        <v>5</v>
      </c>
      <c r="I61" s="26">
        <v>4</v>
      </c>
      <c r="J61" s="26">
        <v>6</v>
      </c>
      <c r="K61" s="26">
        <v>7</v>
      </c>
      <c r="L61" s="26">
        <v>6</v>
      </c>
      <c r="M61" s="26">
        <v>3</v>
      </c>
      <c r="N61" s="27" t="s">
        <v>318</v>
      </c>
      <c r="O61" s="27" t="s">
        <v>318</v>
      </c>
      <c r="P61" s="27" t="s">
        <v>319</v>
      </c>
      <c r="Q61" s="27" t="s">
        <v>319</v>
      </c>
      <c r="R61" s="27" t="s">
        <v>319</v>
      </c>
      <c r="S61" s="27" t="s">
        <v>320</v>
      </c>
      <c r="T61" s="27" t="s">
        <v>318</v>
      </c>
      <c r="U61" s="27" t="s">
        <v>318</v>
      </c>
      <c r="V61" s="26">
        <v>6</v>
      </c>
      <c r="W61" s="26">
        <v>2</v>
      </c>
      <c r="X61" s="26">
        <v>6</v>
      </c>
      <c r="Y61" s="26">
        <v>7</v>
      </c>
      <c r="Z61" s="26">
        <v>3</v>
      </c>
      <c r="AA61" s="26">
        <v>6</v>
      </c>
      <c r="AB61" s="26">
        <v>6</v>
      </c>
      <c r="AC61" s="26">
        <v>7</v>
      </c>
      <c r="AD61" s="26">
        <v>21</v>
      </c>
      <c r="AE61" s="26" t="s">
        <v>12</v>
      </c>
      <c r="AF61" s="26" t="s">
        <v>464</v>
      </c>
      <c r="AG61" s="26" t="s">
        <v>38</v>
      </c>
      <c r="AH61" s="26" t="s">
        <v>38</v>
      </c>
      <c r="AI61" s="26" t="s">
        <v>7</v>
      </c>
      <c r="AJ61" s="26" t="s">
        <v>7</v>
      </c>
      <c r="AK61" s="26" t="s">
        <v>26</v>
      </c>
      <c r="AL61" s="25" t="s">
        <v>14</v>
      </c>
      <c r="AM61" s="25" t="s">
        <v>431</v>
      </c>
      <c r="AN61" s="25">
        <v>19</v>
      </c>
      <c r="AO61" s="26" t="s">
        <v>15</v>
      </c>
    </row>
    <row r="62" spans="1:41" x14ac:dyDescent="0.35">
      <c r="A62" s="25" t="s">
        <v>69</v>
      </c>
      <c r="B62" s="25" t="s">
        <v>355</v>
      </c>
      <c r="C62" s="26">
        <v>2</v>
      </c>
      <c r="D62" s="26">
        <v>4</v>
      </c>
      <c r="E62" s="26">
        <v>5</v>
      </c>
      <c r="F62" s="26">
        <v>7</v>
      </c>
      <c r="G62" s="26">
        <v>6</v>
      </c>
      <c r="H62" s="26">
        <v>7</v>
      </c>
      <c r="I62" s="26">
        <v>2</v>
      </c>
      <c r="J62" s="26">
        <v>4</v>
      </c>
      <c r="K62" s="26">
        <v>5</v>
      </c>
      <c r="L62" s="26">
        <v>5</v>
      </c>
      <c r="M62" s="26">
        <v>5</v>
      </c>
      <c r="N62" s="27" t="s">
        <v>321</v>
      </c>
      <c r="O62" s="27" t="s">
        <v>322</v>
      </c>
      <c r="P62" s="27" t="s">
        <v>323</v>
      </c>
      <c r="Q62" s="27" t="s">
        <v>324</v>
      </c>
      <c r="R62" s="27" t="s">
        <v>201</v>
      </c>
      <c r="S62" s="27" t="s">
        <v>325</v>
      </c>
      <c r="T62" s="27" t="s">
        <v>326</v>
      </c>
      <c r="U62" s="27" t="s">
        <v>327</v>
      </c>
      <c r="V62" s="26">
        <v>6</v>
      </c>
      <c r="W62" s="26">
        <v>5</v>
      </c>
      <c r="X62" s="26">
        <v>4</v>
      </c>
      <c r="Y62" s="26">
        <v>7</v>
      </c>
      <c r="Z62" s="26">
        <v>3</v>
      </c>
      <c r="AA62" s="26">
        <v>2</v>
      </c>
      <c r="AB62" s="26">
        <v>5</v>
      </c>
      <c r="AC62" s="26">
        <v>7</v>
      </c>
      <c r="AD62" s="26">
        <v>20</v>
      </c>
      <c r="AE62" s="26" t="s">
        <v>70</v>
      </c>
      <c r="AF62" s="26" t="s">
        <v>449</v>
      </c>
      <c r="AG62" s="26" t="s">
        <v>1</v>
      </c>
      <c r="AH62" s="26" t="s">
        <v>0</v>
      </c>
      <c r="AI62" s="26" t="s">
        <v>6</v>
      </c>
      <c r="AJ62" s="26" t="s">
        <v>7</v>
      </c>
      <c r="AK62" s="26" t="s">
        <v>13</v>
      </c>
      <c r="AL62" s="25" t="s">
        <v>14</v>
      </c>
      <c r="AM62" s="25" t="s">
        <v>432</v>
      </c>
      <c r="AN62" s="25">
        <v>4</v>
      </c>
      <c r="AO62" s="26" t="s">
        <v>15</v>
      </c>
    </row>
    <row r="63" spans="1:41" x14ac:dyDescent="0.35">
      <c r="A63" s="25" t="s">
        <v>71</v>
      </c>
      <c r="B63" s="25" t="s">
        <v>377</v>
      </c>
      <c r="C63" s="26">
        <v>2</v>
      </c>
      <c r="D63" s="26">
        <v>4</v>
      </c>
      <c r="E63" s="26">
        <v>7</v>
      </c>
      <c r="F63" s="26">
        <v>6</v>
      </c>
      <c r="G63" s="26">
        <v>7</v>
      </c>
      <c r="H63" s="26">
        <v>4</v>
      </c>
      <c r="I63" s="26">
        <v>7</v>
      </c>
      <c r="J63" s="26">
        <v>6</v>
      </c>
      <c r="K63" s="26">
        <v>7</v>
      </c>
      <c r="L63" s="26">
        <v>6</v>
      </c>
      <c r="M63" s="26">
        <v>7</v>
      </c>
      <c r="N63" s="27" t="s">
        <v>328</v>
      </c>
      <c r="O63" s="27" t="s">
        <v>329</v>
      </c>
      <c r="P63" s="27" t="s">
        <v>330</v>
      </c>
      <c r="Q63" s="27" t="s">
        <v>331</v>
      </c>
      <c r="R63" s="27" t="s">
        <v>332</v>
      </c>
      <c r="S63" s="27" t="s">
        <v>333</v>
      </c>
      <c r="T63" s="27" t="s">
        <v>334</v>
      </c>
      <c r="U63" s="27" t="s">
        <v>335</v>
      </c>
      <c r="V63" s="26">
        <v>7</v>
      </c>
      <c r="W63" s="26">
        <v>7</v>
      </c>
      <c r="X63" s="26">
        <v>4</v>
      </c>
      <c r="Y63" s="26">
        <v>7</v>
      </c>
      <c r="Z63" s="26">
        <v>5</v>
      </c>
      <c r="AA63" s="26">
        <v>7</v>
      </c>
      <c r="AB63" s="26">
        <v>7</v>
      </c>
      <c r="AC63" s="26">
        <v>7</v>
      </c>
      <c r="AD63" s="26">
        <v>21</v>
      </c>
      <c r="AE63" s="26" t="s">
        <v>12</v>
      </c>
      <c r="AF63" s="26" t="s">
        <v>454</v>
      </c>
      <c r="AG63" s="26" t="s">
        <v>2</v>
      </c>
      <c r="AH63" s="26" t="s">
        <v>32</v>
      </c>
      <c r="AI63" s="26" t="s">
        <v>7</v>
      </c>
      <c r="AJ63" s="26" t="s">
        <v>7</v>
      </c>
      <c r="AK63" s="26" t="s">
        <v>8</v>
      </c>
      <c r="AL63" s="25" t="s">
        <v>18</v>
      </c>
      <c r="AM63" s="25" t="s">
        <v>431</v>
      </c>
      <c r="AN63" s="25">
        <v>14</v>
      </c>
      <c r="AO63" s="26" t="s">
        <v>15</v>
      </c>
    </row>
    <row r="64" spans="1:41" x14ac:dyDescent="0.35">
      <c r="A64" s="25" t="s">
        <v>72</v>
      </c>
      <c r="B64" s="25" t="s">
        <v>353</v>
      </c>
      <c r="C64" s="26">
        <v>1</v>
      </c>
      <c r="D64" s="26">
        <v>6</v>
      </c>
      <c r="E64" s="26">
        <v>4</v>
      </c>
      <c r="F64" s="26">
        <v>7</v>
      </c>
      <c r="G64" s="26">
        <v>7</v>
      </c>
      <c r="H64" s="26">
        <v>5</v>
      </c>
      <c r="I64" s="26">
        <v>7</v>
      </c>
      <c r="J64" s="26">
        <v>7</v>
      </c>
      <c r="K64" s="26">
        <v>5</v>
      </c>
      <c r="L64" s="26">
        <v>4</v>
      </c>
      <c r="M64" s="26">
        <v>2</v>
      </c>
      <c r="N64" s="27" t="s">
        <v>336</v>
      </c>
      <c r="O64" s="27" t="s">
        <v>337</v>
      </c>
      <c r="P64" s="27" t="s">
        <v>338</v>
      </c>
      <c r="Q64" s="27" t="s">
        <v>339</v>
      </c>
      <c r="R64" s="27" t="s">
        <v>340</v>
      </c>
      <c r="S64" s="27" t="s">
        <v>336</v>
      </c>
      <c r="T64" s="27" t="s">
        <v>341</v>
      </c>
      <c r="U64" s="27" t="s">
        <v>342</v>
      </c>
      <c r="V64" s="26">
        <v>3</v>
      </c>
      <c r="W64" s="26">
        <v>5</v>
      </c>
      <c r="X64" s="26">
        <v>6</v>
      </c>
      <c r="Y64" s="26">
        <v>4</v>
      </c>
      <c r="Z64" s="26">
        <v>3</v>
      </c>
      <c r="AA64" s="26">
        <v>3</v>
      </c>
      <c r="AB64" s="26">
        <v>5</v>
      </c>
      <c r="AC64" s="26">
        <v>6</v>
      </c>
      <c r="AD64" s="26">
        <v>21</v>
      </c>
      <c r="AE64" s="26" t="s">
        <v>12</v>
      </c>
      <c r="AF64" s="26" t="s">
        <v>453</v>
      </c>
      <c r="AG64" s="26" t="s">
        <v>38</v>
      </c>
      <c r="AH64" s="26" t="s">
        <v>1</v>
      </c>
      <c r="AI64" s="26" t="s">
        <v>6</v>
      </c>
      <c r="AJ64" s="26" t="s">
        <v>6</v>
      </c>
      <c r="AK64" s="26" t="s">
        <v>8</v>
      </c>
      <c r="AL64" s="25" t="s">
        <v>14</v>
      </c>
      <c r="AM64" s="25" t="s">
        <v>432</v>
      </c>
      <c r="AN64" s="25">
        <v>7</v>
      </c>
      <c r="AO64" s="26" t="s">
        <v>15</v>
      </c>
    </row>
    <row r="65" spans="1:41" x14ac:dyDescent="0.35">
      <c r="A65" s="25" t="s">
        <v>73</v>
      </c>
      <c r="B65" s="25" t="s">
        <v>389</v>
      </c>
      <c r="C65" s="26">
        <v>3</v>
      </c>
      <c r="D65" s="26">
        <v>6</v>
      </c>
      <c r="E65" s="26">
        <v>3</v>
      </c>
      <c r="F65" s="26">
        <v>7</v>
      </c>
      <c r="G65" s="26">
        <v>5</v>
      </c>
      <c r="H65" s="26">
        <v>5</v>
      </c>
      <c r="I65" s="26">
        <v>5</v>
      </c>
      <c r="J65" s="26">
        <v>5</v>
      </c>
      <c r="K65" s="26">
        <v>6</v>
      </c>
      <c r="L65" s="26">
        <v>6</v>
      </c>
      <c r="M65" s="26">
        <v>2</v>
      </c>
      <c r="N65" s="27" t="s">
        <v>343</v>
      </c>
      <c r="O65" s="27" t="s">
        <v>343</v>
      </c>
      <c r="P65" s="27" t="s">
        <v>308</v>
      </c>
      <c r="Q65" s="27" t="s">
        <v>308</v>
      </c>
      <c r="R65" s="27" t="s">
        <v>344</v>
      </c>
      <c r="S65" s="27" t="s">
        <v>344</v>
      </c>
      <c r="T65" s="27" t="s">
        <v>344</v>
      </c>
      <c r="U65" s="27" t="s">
        <v>308</v>
      </c>
      <c r="V65" s="26">
        <v>4</v>
      </c>
      <c r="W65" s="26">
        <v>6</v>
      </c>
      <c r="X65" s="26">
        <v>6</v>
      </c>
      <c r="Y65" s="26">
        <v>6</v>
      </c>
      <c r="Z65" s="26">
        <v>6</v>
      </c>
      <c r="AA65" s="26">
        <v>3</v>
      </c>
      <c r="AB65" s="26">
        <v>3</v>
      </c>
      <c r="AC65" s="26">
        <v>7</v>
      </c>
      <c r="AD65" s="26">
        <v>20</v>
      </c>
      <c r="AE65" s="26" t="s">
        <v>12</v>
      </c>
      <c r="AF65" s="26" t="s">
        <v>466</v>
      </c>
      <c r="AG65" s="26" t="s">
        <v>0</v>
      </c>
      <c r="AH65" s="26" t="s">
        <v>0</v>
      </c>
      <c r="AI65" s="26" t="s">
        <v>6</v>
      </c>
      <c r="AJ65" s="26" t="s">
        <v>6</v>
      </c>
      <c r="AK65" s="26" t="s">
        <v>35</v>
      </c>
      <c r="AL65" s="25" t="s">
        <v>14</v>
      </c>
      <c r="AM65" s="25" t="s">
        <v>432</v>
      </c>
      <c r="AN65" s="25">
        <v>8</v>
      </c>
      <c r="AO65" s="26" t="s">
        <v>15</v>
      </c>
    </row>
    <row r="66" spans="1:41" x14ac:dyDescent="0.35">
      <c r="A66" s="25" t="s">
        <v>74</v>
      </c>
      <c r="B66" s="25" t="s">
        <v>116</v>
      </c>
      <c r="C66" s="26">
        <v>3</v>
      </c>
      <c r="D66" s="26">
        <v>4</v>
      </c>
      <c r="E66" s="26">
        <v>5</v>
      </c>
      <c r="F66" s="26">
        <v>2</v>
      </c>
      <c r="G66" s="26">
        <v>6</v>
      </c>
      <c r="H66" s="26">
        <v>7</v>
      </c>
      <c r="I66" s="26">
        <v>5</v>
      </c>
      <c r="J66" s="26">
        <v>4</v>
      </c>
      <c r="K66" s="26">
        <v>6</v>
      </c>
      <c r="L66" s="26">
        <v>5</v>
      </c>
      <c r="M66" s="26">
        <v>4</v>
      </c>
      <c r="N66" s="27" t="s">
        <v>345</v>
      </c>
      <c r="O66" s="27" t="s">
        <v>346</v>
      </c>
      <c r="P66" s="27" t="s">
        <v>347</v>
      </c>
      <c r="Q66" s="27" t="s">
        <v>348</v>
      </c>
      <c r="R66" s="27" t="s">
        <v>348</v>
      </c>
      <c r="S66" s="27" t="s">
        <v>349</v>
      </c>
      <c r="T66" s="27" t="s">
        <v>348</v>
      </c>
      <c r="U66" s="27" t="s">
        <v>350</v>
      </c>
      <c r="V66" s="26">
        <v>5</v>
      </c>
      <c r="W66" s="26">
        <v>2</v>
      </c>
      <c r="X66" s="26">
        <v>6</v>
      </c>
      <c r="Y66" s="26">
        <v>5</v>
      </c>
      <c r="Z66" s="26">
        <v>3</v>
      </c>
      <c r="AA66" s="26">
        <v>3</v>
      </c>
      <c r="AB66" s="26">
        <v>6</v>
      </c>
      <c r="AC66" s="26">
        <v>5</v>
      </c>
      <c r="AD66" s="26">
        <v>21</v>
      </c>
      <c r="AE66" s="26" t="s">
        <v>12</v>
      </c>
      <c r="AF66" s="26" t="s">
        <v>446</v>
      </c>
      <c r="AG66" s="26" t="s">
        <v>32</v>
      </c>
      <c r="AH66" s="26" t="s">
        <v>1</v>
      </c>
      <c r="AI66" s="26" t="s">
        <v>7</v>
      </c>
      <c r="AJ66" s="26" t="s">
        <v>7</v>
      </c>
      <c r="AK66" s="26" t="s">
        <v>8</v>
      </c>
      <c r="AL66" s="25" t="s">
        <v>14</v>
      </c>
      <c r="AM66" s="25" t="s">
        <v>431</v>
      </c>
      <c r="AN66" s="25">
        <v>10</v>
      </c>
      <c r="AO66" s="26" t="s">
        <v>15</v>
      </c>
    </row>
    <row r="67" spans="1:41" x14ac:dyDescent="0.35">
      <c r="A67" s="1"/>
      <c r="B67" s="33"/>
    </row>
    <row r="68" spans="1:41" x14ac:dyDescent="0.35">
      <c r="A68" s="1"/>
      <c r="B68" s="33"/>
    </row>
    <row r="69" spans="1:41" x14ac:dyDescent="0.35">
      <c r="A69" s="1"/>
      <c r="B69" s="33"/>
    </row>
    <row r="70" spans="1:41" x14ac:dyDescent="0.35">
      <c r="A70" s="1"/>
      <c r="B70" s="33"/>
    </row>
    <row r="71" spans="1:41" x14ac:dyDescent="0.35">
      <c r="A71" s="1"/>
      <c r="B71" s="33"/>
    </row>
    <row r="72" spans="1:41" x14ac:dyDescent="0.35">
      <c r="A72" s="1"/>
      <c r="B72" s="33"/>
    </row>
    <row r="73" spans="1:41" x14ac:dyDescent="0.35">
      <c r="A73" s="1"/>
      <c r="B73" s="33"/>
    </row>
    <row r="74" spans="1:41" x14ac:dyDescent="0.35">
      <c r="A74" s="1"/>
      <c r="B74" s="33"/>
    </row>
    <row r="75" spans="1:41" x14ac:dyDescent="0.35">
      <c r="A75" s="1"/>
      <c r="B75" s="33"/>
    </row>
    <row r="76" spans="1:41" x14ac:dyDescent="0.35">
      <c r="A76" s="1"/>
      <c r="B76" s="33"/>
    </row>
    <row r="77" spans="1:41" x14ac:dyDescent="0.35">
      <c r="A77" s="1"/>
      <c r="B77" s="33"/>
    </row>
    <row r="78" spans="1:41" x14ac:dyDescent="0.35">
      <c r="A78" s="1"/>
      <c r="B78" s="33"/>
    </row>
    <row r="79" spans="1:41" x14ac:dyDescent="0.35">
      <c r="A79" s="1"/>
      <c r="B79" s="33"/>
    </row>
    <row r="80" spans="1:41" x14ac:dyDescent="0.35">
      <c r="A80" s="1"/>
      <c r="B80" s="33"/>
    </row>
    <row r="81" spans="1:2" x14ac:dyDescent="0.35">
      <c r="A81" s="1"/>
      <c r="B81" s="33"/>
    </row>
    <row r="82" spans="1:2" x14ac:dyDescent="0.35">
      <c r="A82" s="1"/>
      <c r="B82" s="33"/>
    </row>
    <row r="83" spans="1:2" x14ac:dyDescent="0.35">
      <c r="A83" s="1"/>
      <c r="B83" s="33"/>
    </row>
    <row r="84" spans="1:2" x14ac:dyDescent="0.35">
      <c r="A84" s="1"/>
      <c r="B84" s="33"/>
    </row>
    <row r="85" spans="1:2" x14ac:dyDescent="0.35">
      <c r="A85" s="1"/>
      <c r="B85" s="33"/>
    </row>
    <row r="86" spans="1:2" x14ac:dyDescent="0.35">
      <c r="A86" s="1"/>
      <c r="B86" s="33"/>
    </row>
    <row r="87" spans="1:2" x14ac:dyDescent="0.35">
      <c r="A87" s="1"/>
      <c r="B87" s="33"/>
    </row>
    <row r="88" spans="1:2" x14ac:dyDescent="0.35">
      <c r="A88" s="1"/>
      <c r="B88" s="33"/>
    </row>
    <row r="89" spans="1:2" x14ac:dyDescent="0.35">
      <c r="A89" s="1"/>
      <c r="B89" s="33"/>
    </row>
    <row r="90" spans="1:2" x14ac:dyDescent="0.35">
      <c r="A90" s="1"/>
      <c r="B90" s="33"/>
    </row>
    <row r="91" spans="1:2" x14ac:dyDescent="0.35">
      <c r="A91" s="1"/>
      <c r="B91" s="33"/>
    </row>
    <row r="92" spans="1:2" x14ac:dyDescent="0.35">
      <c r="A92" s="1"/>
      <c r="B92" s="33"/>
    </row>
    <row r="93" spans="1:2" x14ac:dyDescent="0.35">
      <c r="A93" s="1"/>
      <c r="B93" s="33"/>
    </row>
    <row r="94" spans="1:2" x14ac:dyDescent="0.35">
      <c r="A94" s="1"/>
      <c r="B94" s="33"/>
    </row>
    <row r="95" spans="1:2" x14ac:dyDescent="0.35">
      <c r="A95" s="1"/>
      <c r="B95" s="33"/>
    </row>
    <row r="96" spans="1:2" x14ac:dyDescent="0.35">
      <c r="A96" s="1"/>
      <c r="B96" s="33"/>
    </row>
    <row r="97" spans="1:2" x14ac:dyDescent="0.35">
      <c r="A97" s="1"/>
      <c r="B97" s="33"/>
    </row>
    <row r="98" spans="1:2" x14ac:dyDescent="0.35">
      <c r="A98" s="1"/>
      <c r="B98" s="33"/>
    </row>
    <row r="99" spans="1:2" x14ac:dyDescent="0.35">
      <c r="A99" s="1"/>
      <c r="B99" s="33"/>
    </row>
    <row r="100" spans="1:2" x14ac:dyDescent="0.35">
      <c r="A100" s="1"/>
      <c r="B100" s="33"/>
    </row>
    <row r="101" spans="1:2" x14ac:dyDescent="0.35">
      <c r="A101" s="1"/>
      <c r="B101" s="33"/>
    </row>
    <row r="102" spans="1:2" x14ac:dyDescent="0.35">
      <c r="A102" s="1"/>
      <c r="B102" s="33"/>
    </row>
    <row r="103" spans="1:2" x14ac:dyDescent="0.35">
      <c r="A103" s="1"/>
      <c r="B103" s="33"/>
    </row>
    <row r="104" spans="1:2" x14ac:dyDescent="0.35">
      <c r="A104" s="1"/>
      <c r="B104" s="33"/>
    </row>
    <row r="105" spans="1:2" x14ac:dyDescent="0.35">
      <c r="A105" s="1"/>
      <c r="B105" s="33"/>
    </row>
    <row r="106" spans="1:2" x14ac:dyDescent="0.35">
      <c r="A106" s="1"/>
      <c r="B106" s="33"/>
    </row>
    <row r="107" spans="1:2" x14ac:dyDescent="0.35">
      <c r="A107" s="1"/>
      <c r="B107" s="33"/>
    </row>
    <row r="108" spans="1:2" x14ac:dyDescent="0.35">
      <c r="A108" s="1"/>
      <c r="B108" s="33"/>
    </row>
    <row r="109" spans="1:2" x14ac:dyDescent="0.35">
      <c r="A109" s="1"/>
      <c r="B109" s="33"/>
    </row>
    <row r="110" spans="1:2" x14ac:dyDescent="0.35">
      <c r="A110" s="1"/>
      <c r="B110" s="33"/>
    </row>
    <row r="111" spans="1:2" x14ac:dyDescent="0.35">
      <c r="A111" s="1"/>
      <c r="B111" s="33"/>
    </row>
    <row r="112" spans="1:2" x14ac:dyDescent="0.35">
      <c r="A112" s="1"/>
      <c r="B112" s="33"/>
    </row>
    <row r="113" spans="1:2" x14ac:dyDescent="0.35">
      <c r="A113" s="1"/>
      <c r="B113" s="33"/>
    </row>
    <row r="114" spans="1:2" x14ac:dyDescent="0.35">
      <c r="A114" s="1"/>
      <c r="B114" s="33"/>
    </row>
    <row r="115" spans="1:2" x14ac:dyDescent="0.35">
      <c r="A115" s="1"/>
      <c r="B115" s="33"/>
    </row>
    <row r="116" spans="1:2" x14ac:dyDescent="0.35">
      <c r="A116" s="1"/>
      <c r="B116" s="33"/>
    </row>
    <row r="117" spans="1:2" x14ac:dyDescent="0.35">
      <c r="A117" s="1"/>
      <c r="B117" s="33"/>
    </row>
    <row r="118" spans="1:2" x14ac:dyDescent="0.35">
      <c r="A118" s="1"/>
      <c r="B118" s="33"/>
    </row>
    <row r="119" spans="1:2" x14ac:dyDescent="0.35">
      <c r="A119" s="1"/>
      <c r="B119" s="33"/>
    </row>
    <row r="120" spans="1:2" x14ac:dyDescent="0.35">
      <c r="A120" s="1"/>
      <c r="B120" s="33"/>
    </row>
    <row r="121" spans="1:2" x14ac:dyDescent="0.35">
      <c r="A121" s="1"/>
      <c r="B121" s="33"/>
    </row>
    <row r="122" spans="1:2" x14ac:dyDescent="0.35">
      <c r="A122" s="1"/>
      <c r="B122" s="33"/>
    </row>
    <row r="123" spans="1:2" x14ac:dyDescent="0.35">
      <c r="A123" s="1"/>
      <c r="B123" s="33"/>
    </row>
    <row r="124" spans="1:2" x14ac:dyDescent="0.35">
      <c r="A124" s="1"/>
      <c r="B124" s="33"/>
    </row>
    <row r="125" spans="1:2" x14ac:dyDescent="0.35">
      <c r="A125" s="1"/>
      <c r="B125" s="33"/>
    </row>
    <row r="126" spans="1:2" x14ac:dyDescent="0.35">
      <c r="A126" s="1"/>
      <c r="B126" s="33"/>
    </row>
    <row r="127" spans="1:2" x14ac:dyDescent="0.35">
      <c r="A127" s="1"/>
      <c r="B127" s="33"/>
    </row>
    <row r="128" spans="1:2" x14ac:dyDescent="0.35">
      <c r="A128" s="1"/>
      <c r="B128" s="33"/>
    </row>
    <row r="129" spans="1:2" x14ac:dyDescent="0.35">
      <c r="A129" s="1"/>
      <c r="B129" s="33"/>
    </row>
    <row r="130" spans="1:2" x14ac:dyDescent="0.35">
      <c r="A130" s="1"/>
      <c r="B130" s="33"/>
    </row>
    <row r="131" spans="1:2" x14ac:dyDescent="0.35">
      <c r="A131" s="1"/>
      <c r="B131" s="33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DEB18-DC9E-4AC8-BD11-0DAB39B28A51}">
  <sheetPr codeName="Лист2"/>
  <dimension ref="A1:M112"/>
  <sheetViews>
    <sheetView zoomScale="81" zoomScaleNormal="57" workbookViewId="0">
      <selection sqref="A1:A1048576"/>
    </sheetView>
  </sheetViews>
  <sheetFormatPr defaultRowHeight="15.5" x14ac:dyDescent="0.35"/>
  <cols>
    <col min="1" max="1" width="11.58203125" style="5" bestFit="1" customWidth="1"/>
    <col min="2" max="2" width="11.58203125" style="5" customWidth="1"/>
    <col min="3" max="3" width="6.1640625" style="5" bestFit="1" customWidth="1"/>
    <col min="4" max="4" width="19.5" bestFit="1" customWidth="1"/>
    <col min="5" max="5" width="5.1640625" style="5" bestFit="1" customWidth="1"/>
    <col min="6" max="6" width="8" style="5" bestFit="1" customWidth="1"/>
    <col min="7" max="7" width="39.5" bestFit="1" customWidth="1"/>
    <col min="8" max="8" width="11.58203125" bestFit="1" customWidth="1"/>
    <col min="9" max="9" width="5.33203125" style="5" bestFit="1" customWidth="1"/>
    <col min="10" max="13" width="8.83203125" style="19"/>
  </cols>
  <sheetData>
    <row r="1" spans="1:13" s="2" customFormat="1" x14ac:dyDescent="0.35">
      <c r="A1" s="7" t="s">
        <v>493</v>
      </c>
      <c r="B1" s="7" t="s">
        <v>719</v>
      </c>
      <c r="C1" s="7" t="s">
        <v>653</v>
      </c>
      <c r="D1" s="7" t="s">
        <v>494</v>
      </c>
      <c r="E1" s="7" t="s">
        <v>495</v>
      </c>
      <c r="F1" s="7" t="s">
        <v>496</v>
      </c>
      <c r="G1" s="7" t="s">
        <v>439</v>
      </c>
      <c r="H1" s="7" t="s">
        <v>656</v>
      </c>
      <c r="I1" s="7" t="s">
        <v>666</v>
      </c>
      <c r="J1" s="20" t="s">
        <v>669</v>
      </c>
      <c r="K1" s="20" t="s">
        <v>670</v>
      </c>
      <c r="L1" s="20" t="s">
        <v>671</v>
      </c>
      <c r="M1" s="20" t="s">
        <v>672</v>
      </c>
    </row>
    <row r="2" spans="1:13" x14ac:dyDescent="0.35">
      <c r="A2" s="31" t="s">
        <v>111</v>
      </c>
      <c r="B2" s="31" t="str">
        <f>IF(ISNA(MATCH(A2, Опрос!$B$2:$B$66, 0)), "Нет", "Да")</f>
        <v>Да</v>
      </c>
      <c r="C2" s="31" t="s">
        <v>654</v>
      </c>
      <c r="D2" s="30" t="s">
        <v>497</v>
      </c>
      <c r="E2" s="31" t="s">
        <v>432</v>
      </c>
      <c r="F2" s="31">
        <v>13</v>
      </c>
      <c r="G2" s="30" t="s">
        <v>441</v>
      </c>
      <c r="H2" s="31" t="s">
        <v>659</v>
      </c>
      <c r="I2" s="32">
        <v>212</v>
      </c>
      <c r="J2" s="19" t="s">
        <v>431</v>
      </c>
      <c r="K2" s="19" t="s">
        <v>431</v>
      </c>
      <c r="L2" s="19" t="s">
        <v>431</v>
      </c>
      <c r="M2" s="19" t="s">
        <v>432</v>
      </c>
    </row>
    <row r="3" spans="1:13" x14ac:dyDescent="0.35">
      <c r="A3" s="31" t="s">
        <v>498</v>
      </c>
      <c r="B3" s="31" t="str">
        <f>IF(ISNA(MATCH(A3, Опрос!$B$2:$B$66, 0)), "Нет", "Да")</f>
        <v>Нет</v>
      </c>
      <c r="C3" s="31" t="s">
        <v>654</v>
      </c>
      <c r="D3" s="30" t="s">
        <v>499</v>
      </c>
      <c r="E3" s="31" t="s">
        <v>432</v>
      </c>
      <c r="F3" s="31">
        <v>11</v>
      </c>
      <c r="G3" s="30" t="s">
        <v>500</v>
      </c>
      <c r="H3" s="31" t="s">
        <v>658</v>
      </c>
      <c r="I3" s="32"/>
      <c r="J3" s="19" t="s">
        <v>431</v>
      </c>
      <c r="K3" s="19" t="s">
        <v>431</v>
      </c>
      <c r="L3" s="19" t="s">
        <v>431</v>
      </c>
      <c r="M3" s="19" t="s">
        <v>431</v>
      </c>
    </row>
    <row r="4" spans="1:13" x14ac:dyDescent="0.35">
      <c r="A4" s="31" t="s">
        <v>501</v>
      </c>
      <c r="B4" s="31" t="str">
        <f>IF(ISNA(MATCH(A4, Опрос!$B$2:$B$66, 0)), "Нет", "Да")</f>
        <v>Нет</v>
      </c>
      <c r="C4" s="31" t="s">
        <v>655</v>
      </c>
      <c r="D4" s="30" t="s">
        <v>502</v>
      </c>
      <c r="E4" s="31" t="s">
        <v>432</v>
      </c>
      <c r="F4" s="31">
        <v>8</v>
      </c>
      <c r="G4" s="30" t="s">
        <v>442</v>
      </c>
      <c r="H4" s="31" t="s">
        <v>660</v>
      </c>
      <c r="I4" s="32">
        <v>211</v>
      </c>
      <c r="J4" s="19" t="s">
        <v>431</v>
      </c>
      <c r="K4" s="19" t="s">
        <v>431</v>
      </c>
      <c r="L4" s="19" t="s">
        <v>431</v>
      </c>
      <c r="M4" s="19" t="s">
        <v>431</v>
      </c>
    </row>
    <row r="5" spans="1:13" x14ac:dyDescent="0.35">
      <c r="A5" s="31" t="s">
        <v>503</v>
      </c>
      <c r="B5" s="31" t="str">
        <f>IF(ISNA(MATCH(A5, Опрос!$B$2:$B$66, 0)), "Нет", "Да")</f>
        <v>Нет</v>
      </c>
      <c r="C5" s="31" t="s">
        <v>654</v>
      </c>
      <c r="D5" s="30" t="s">
        <v>504</v>
      </c>
      <c r="E5" s="31" t="s">
        <v>431</v>
      </c>
      <c r="F5" s="31">
        <v>12</v>
      </c>
      <c r="G5" s="30" t="s">
        <v>443</v>
      </c>
      <c r="H5" s="31" t="s">
        <v>658</v>
      </c>
      <c r="I5" s="32"/>
      <c r="J5" s="19" t="s">
        <v>431</v>
      </c>
      <c r="K5" s="19" t="s">
        <v>431</v>
      </c>
      <c r="L5" s="19" t="s">
        <v>431</v>
      </c>
      <c r="M5" s="19" t="s">
        <v>431</v>
      </c>
    </row>
    <row r="6" spans="1:13" x14ac:dyDescent="0.35">
      <c r="A6" s="31" t="s">
        <v>114</v>
      </c>
      <c r="B6" s="31" t="str">
        <f>IF(ISNA(MATCH(A6, Опрос!$B$2:$B$66, 0)), "Нет", "Да")</f>
        <v>Да</v>
      </c>
      <c r="C6" s="31" t="s">
        <v>655</v>
      </c>
      <c r="D6" s="30" t="s">
        <v>505</v>
      </c>
      <c r="E6" s="31" t="s">
        <v>431</v>
      </c>
      <c r="F6" s="31">
        <v>19</v>
      </c>
      <c r="G6" s="30" t="s">
        <v>444</v>
      </c>
      <c r="H6" s="31" t="s">
        <v>668</v>
      </c>
      <c r="I6" s="32">
        <v>205</v>
      </c>
      <c r="J6" s="19" t="s">
        <v>432</v>
      </c>
      <c r="K6" s="19" t="s">
        <v>432</v>
      </c>
      <c r="L6" s="19" t="s">
        <v>431</v>
      </c>
      <c r="M6" s="19" t="s">
        <v>432</v>
      </c>
    </row>
    <row r="7" spans="1:13" x14ac:dyDescent="0.35">
      <c r="A7" s="31" t="s">
        <v>506</v>
      </c>
      <c r="B7" s="31" t="str">
        <f>IF(ISNA(MATCH(A7, Опрос!$B$2:$B$66, 0)), "Нет", "Да")</f>
        <v>Нет</v>
      </c>
      <c r="C7" s="31" t="s">
        <v>655</v>
      </c>
      <c r="D7" s="30" t="s">
        <v>504</v>
      </c>
      <c r="E7" s="31" t="s">
        <v>431</v>
      </c>
      <c r="F7" s="31">
        <v>12</v>
      </c>
      <c r="G7" s="30" t="s">
        <v>507</v>
      </c>
      <c r="H7" s="31" t="s">
        <v>658</v>
      </c>
      <c r="I7" s="32"/>
      <c r="J7" s="19" t="s">
        <v>432</v>
      </c>
      <c r="K7" s="19" t="s">
        <v>431</v>
      </c>
      <c r="L7" s="19" t="s">
        <v>431</v>
      </c>
      <c r="M7" s="19" t="s">
        <v>431</v>
      </c>
    </row>
    <row r="8" spans="1:13" x14ac:dyDescent="0.35">
      <c r="A8" s="31" t="s">
        <v>508</v>
      </c>
      <c r="B8" s="31" t="str">
        <f>IF(ISNA(MATCH(A8, Опрос!$B$2:$B$66, 0)), "Нет", "Да")</f>
        <v>Да</v>
      </c>
      <c r="C8" s="31" t="s">
        <v>654</v>
      </c>
      <c r="D8" s="30" t="s">
        <v>499</v>
      </c>
      <c r="E8" s="31" t="s">
        <v>432</v>
      </c>
      <c r="F8" s="31">
        <v>11</v>
      </c>
      <c r="G8" s="30" t="s">
        <v>445</v>
      </c>
      <c r="H8" s="31" t="s">
        <v>658</v>
      </c>
      <c r="I8" s="32"/>
      <c r="J8" s="19" t="s">
        <v>431</v>
      </c>
      <c r="K8" s="19" t="s">
        <v>431</v>
      </c>
      <c r="L8" s="19" t="s">
        <v>431</v>
      </c>
      <c r="M8" s="19" t="s">
        <v>431</v>
      </c>
    </row>
    <row r="9" spans="1:13" x14ac:dyDescent="0.35">
      <c r="A9" s="31" t="s">
        <v>116</v>
      </c>
      <c r="B9" s="31" t="str">
        <f>IF(ISNA(MATCH(A9, Опрос!$B$2:$B$66, 0)), "Нет", "Да")</f>
        <v>Да</v>
      </c>
      <c r="C9" s="31" t="s">
        <v>655</v>
      </c>
      <c r="D9" s="30" t="s">
        <v>509</v>
      </c>
      <c r="E9" s="31" t="s">
        <v>431</v>
      </c>
      <c r="F9" s="31">
        <v>10</v>
      </c>
      <c r="G9" s="30" t="s">
        <v>446</v>
      </c>
      <c r="H9" s="31" t="s">
        <v>659</v>
      </c>
      <c r="I9" s="32">
        <v>204</v>
      </c>
      <c r="J9" s="19" t="s">
        <v>432</v>
      </c>
      <c r="K9" s="19" t="s">
        <v>432</v>
      </c>
      <c r="L9" s="19" t="s">
        <v>431</v>
      </c>
      <c r="M9" s="19" t="s">
        <v>432</v>
      </c>
    </row>
    <row r="10" spans="1:13" x14ac:dyDescent="0.35">
      <c r="A10" s="31" t="s">
        <v>510</v>
      </c>
      <c r="B10" s="31" t="str">
        <f>IF(ISNA(MATCH(A10, Опрос!$B$2:$B$66, 0)), "Нет", "Да")</f>
        <v>Да</v>
      </c>
      <c r="C10" s="31" t="s">
        <v>655</v>
      </c>
      <c r="D10" s="30" t="s">
        <v>511</v>
      </c>
      <c r="E10" s="31" t="s">
        <v>432</v>
      </c>
      <c r="F10" s="31">
        <v>16</v>
      </c>
      <c r="G10" s="30" t="s">
        <v>443</v>
      </c>
      <c r="H10" s="31" t="s">
        <v>659</v>
      </c>
      <c r="I10" s="32">
        <v>203</v>
      </c>
      <c r="J10" s="19" t="s">
        <v>431</v>
      </c>
      <c r="K10" s="19" t="s">
        <v>431</v>
      </c>
      <c r="L10" s="19" t="s">
        <v>431</v>
      </c>
      <c r="M10" s="19" t="s">
        <v>431</v>
      </c>
    </row>
    <row r="11" spans="1:13" x14ac:dyDescent="0.35">
      <c r="A11" s="31" t="s">
        <v>512</v>
      </c>
      <c r="B11" s="31" t="str">
        <f>IF(ISNA(MATCH(A11, Опрос!$B$2:$B$66, 0)), "Нет", "Да")</f>
        <v>Да</v>
      </c>
      <c r="C11" s="31" t="s">
        <v>655</v>
      </c>
      <c r="D11" s="30" t="s">
        <v>513</v>
      </c>
      <c r="E11" s="31" t="s">
        <v>432</v>
      </c>
      <c r="F11" s="31">
        <v>7</v>
      </c>
      <c r="G11" s="30" t="s">
        <v>514</v>
      </c>
      <c r="H11" s="31" t="s">
        <v>659</v>
      </c>
      <c r="I11" s="32">
        <v>213</v>
      </c>
      <c r="J11" s="19" t="s">
        <v>431</v>
      </c>
      <c r="K11" s="19" t="s">
        <v>431</v>
      </c>
      <c r="L11" s="19" t="s">
        <v>431</v>
      </c>
      <c r="M11" s="19" t="s">
        <v>431</v>
      </c>
    </row>
    <row r="12" spans="1:13" x14ac:dyDescent="0.35">
      <c r="A12" s="31" t="s">
        <v>117</v>
      </c>
      <c r="B12" s="31" t="str">
        <f>IF(ISNA(MATCH(A12, Опрос!$B$2:$B$66, 0)), "Нет", "Да")</f>
        <v>Да</v>
      </c>
      <c r="C12" s="31" t="s">
        <v>655</v>
      </c>
      <c r="D12" s="30" t="s">
        <v>515</v>
      </c>
      <c r="E12" s="31" t="s">
        <v>431</v>
      </c>
      <c r="F12" s="31">
        <v>2</v>
      </c>
      <c r="G12" s="30" t="s">
        <v>447</v>
      </c>
      <c r="H12" s="31" t="s">
        <v>658</v>
      </c>
      <c r="I12" s="32"/>
      <c r="J12" s="19" t="s">
        <v>431</v>
      </c>
      <c r="K12" s="19" t="s">
        <v>431</v>
      </c>
      <c r="L12" s="19" t="s">
        <v>431</v>
      </c>
      <c r="M12" s="19" t="s">
        <v>431</v>
      </c>
    </row>
    <row r="13" spans="1:13" x14ac:dyDescent="0.35">
      <c r="A13" s="31" t="s">
        <v>118</v>
      </c>
      <c r="B13" s="31" t="str">
        <f>IF(ISNA(MATCH(A13, Опрос!$B$2:$B$66, 0)), "Нет", "Да")</f>
        <v>Да</v>
      </c>
      <c r="C13" s="31" t="s">
        <v>654</v>
      </c>
      <c r="D13" s="30" t="s">
        <v>499</v>
      </c>
      <c r="E13" s="31" t="s">
        <v>432</v>
      </c>
      <c r="F13" s="31">
        <v>11</v>
      </c>
      <c r="G13" s="30" t="s">
        <v>448</v>
      </c>
      <c r="H13" s="31" t="s">
        <v>658</v>
      </c>
      <c r="I13" s="32"/>
      <c r="J13" s="19" t="s">
        <v>431</v>
      </c>
      <c r="K13" s="19" t="s">
        <v>431</v>
      </c>
      <c r="L13" s="19" t="s">
        <v>431</v>
      </c>
      <c r="M13" s="19" t="s">
        <v>431</v>
      </c>
    </row>
    <row r="14" spans="1:13" x14ac:dyDescent="0.35">
      <c r="A14" s="31" t="s">
        <v>516</v>
      </c>
      <c r="B14" s="31" t="str">
        <f>IF(ISNA(MATCH(A14, Опрос!$B$2:$B$66, 0)), "Нет", "Да")</f>
        <v>Нет</v>
      </c>
      <c r="C14" s="31" t="s">
        <v>655</v>
      </c>
      <c r="D14" s="30" t="s">
        <v>513</v>
      </c>
      <c r="E14" s="31" t="s">
        <v>432</v>
      </c>
      <c r="F14" s="31">
        <v>7</v>
      </c>
      <c r="G14" s="30" t="s">
        <v>450</v>
      </c>
      <c r="H14" s="31" t="s">
        <v>658</v>
      </c>
      <c r="I14" s="32"/>
      <c r="J14" s="19" t="s">
        <v>431</v>
      </c>
      <c r="K14" s="19" t="s">
        <v>431</v>
      </c>
      <c r="L14" s="19" t="s">
        <v>431</v>
      </c>
      <c r="M14" s="19" t="s">
        <v>431</v>
      </c>
    </row>
    <row r="15" spans="1:13" x14ac:dyDescent="0.35">
      <c r="A15" s="31" t="s">
        <v>517</v>
      </c>
      <c r="B15" s="31" t="str">
        <f>IF(ISNA(MATCH(A15, Опрос!$B$2:$B$66, 0)), "Нет", "Да")</f>
        <v>Да</v>
      </c>
      <c r="C15" s="31" t="s">
        <v>654</v>
      </c>
      <c r="D15" s="30" t="s">
        <v>518</v>
      </c>
      <c r="E15" s="31" t="s">
        <v>431</v>
      </c>
      <c r="F15" s="31">
        <v>6</v>
      </c>
      <c r="G15" s="30" t="s">
        <v>444</v>
      </c>
      <c r="H15" s="31" t="s">
        <v>659</v>
      </c>
      <c r="I15" s="32">
        <v>201</v>
      </c>
      <c r="J15" s="19" t="s">
        <v>432</v>
      </c>
      <c r="K15" s="19" t="s">
        <v>432</v>
      </c>
      <c r="L15" s="19" t="s">
        <v>431</v>
      </c>
      <c r="M15" s="19" t="s">
        <v>431</v>
      </c>
    </row>
    <row r="16" spans="1:13" x14ac:dyDescent="0.35">
      <c r="A16" s="31" t="s">
        <v>519</v>
      </c>
      <c r="B16" s="31" t="str">
        <f>IF(ISNA(MATCH(A16, Опрос!$B$2:$B$66, 0)), "Нет", "Да")</f>
        <v>Да</v>
      </c>
      <c r="C16" s="31" t="s">
        <v>655</v>
      </c>
      <c r="D16" s="30" t="s">
        <v>520</v>
      </c>
      <c r="E16" s="31" t="s">
        <v>432</v>
      </c>
      <c r="F16" s="31">
        <v>3</v>
      </c>
      <c r="G16" s="30" t="s">
        <v>449</v>
      </c>
      <c r="H16" s="31" t="s">
        <v>659</v>
      </c>
      <c r="I16" s="32">
        <v>223</v>
      </c>
      <c r="J16" s="19" t="s">
        <v>431</v>
      </c>
      <c r="K16" s="19" t="s">
        <v>431</v>
      </c>
      <c r="L16" s="19" t="s">
        <v>431</v>
      </c>
      <c r="M16" s="19" t="s">
        <v>431</v>
      </c>
    </row>
    <row r="17" spans="1:13" x14ac:dyDescent="0.35">
      <c r="A17" s="31" t="s">
        <v>351</v>
      </c>
      <c r="B17" s="31" t="str">
        <f>IF(ISNA(MATCH(A17, Опрос!$B$2:$B$66, 0)), "Нет", "Да")</f>
        <v>Да</v>
      </c>
      <c r="C17" s="31" t="s">
        <v>654</v>
      </c>
      <c r="D17" s="30" t="s">
        <v>521</v>
      </c>
      <c r="E17" s="31" t="s">
        <v>432</v>
      </c>
      <c r="F17" s="31">
        <v>17</v>
      </c>
      <c r="G17" s="30" t="s">
        <v>450</v>
      </c>
      <c r="H17" s="31" t="s">
        <v>659</v>
      </c>
      <c r="I17" s="32">
        <v>214</v>
      </c>
      <c r="J17" s="19" t="s">
        <v>431</v>
      </c>
      <c r="K17" s="19" t="s">
        <v>431</v>
      </c>
      <c r="L17" s="19" t="s">
        <v>431</v>
      </c>
      <c r="M17" s="19" t="s">
        <v>431</v>
      </c>
    </row>
    <row r="18" spans="1:13" x14ac:dyDescent="0.35">
      <c r="A18" s="31" t="s">
        <v>522</v>
      </c>
      <c r="B18" s="31" t="str">
        <f>IF(ISNA(MATCH(A18, Опрос!$B$2:$B$66, 0)), "Нет", "Да")</f>
        <v>Нет</v>
      </c>
      <c r="C18" s="31" t="s">
        <v>655</v>
      </c>
      <c r="D18" s="30" t="s">
        <v>521</v>
      </c>
      <c r="E18" s="31" t="s">
        <v>432</v>
      </c>
      <c r="F18" s="31">
        <v>17</v>
      </c>
      <c r="G18" s="30" t="s">
        <v>450</v>
      </c>
      <c r="H18" s="31" t="s">
        <v>661</v>
      </c>
      <c r="I18" s="32">
        <v>223</v>
      </c>
      <c r="J18" s="19" t="s">
        <v>431</v>
      </c>
      <c r="K18" s="19" t="s">
        <v>431</v>
      </c>
      <c r="L18" s="19" t="s">
        <v>431</v>
      </c>
      <c r="M18" s="19" t="s">
        <v>431</v>
      </c>
    </row>
    <row r="19" spans="1:13" x14ac:dyDescent="0.35">
      <c r="A19" s="31" t="s">
        <v>523</v>
      </c>
      <c r="B19" s="31" t="str">
        <f>IF(ISNA(MATCH(A19, Опрос!$B$2:$B$66, 0)), "Нет", "Да")</f>
        <v>Да</v>
      </c>
      <c r="C19" s="31" t="s">
        <v>655</v>
      </c>
      <c r="D19" s="30" t="s">
        <v>511</v>
      </c>
      <c r="E19" s="31" t="s">
        <v>432</v>
      </c>
      <c r="F19" s="31">
        <v>16</v>
      </c>
      <c r="G19" s="30" t="s">
        <v>524</v>
      </c>
      <c r="H19" s="31" t="s">
        <v>661</v>
      </c>
      <c r="I19" s="32">
        <v>223</v>
      </c>
      <c r="J19" s="19" t="s">
        <v>431</v>
      </c>
      <c r="K19" s="19" t="s">
        <v>431</v>
      </c>
      <c r="L19" s="19" t="s">
        <v>431</v>
      </c>
      <c r="M19" s="19" t="s">
        <v>431</v>
      </c>
    </row>
    <row r="20" spans="1:13" x14ac:dyDescent="0.35">
      <c r="A20" s="31" t="s">
        <v>525</v>
      </c>
      <c r="B20" s="31" t="str">
        <f>IF(ISNA(MATCH(A20, Опрос!$B$2:$B$66, 0)), "Нет", "Да")</f>
        <v>Нет</v>
      </c>
      <c r="C20" s="31" t="s">
        <v>655</v>
      </c>
      <c r="D20" s="30" t="s">
        <v>526</v>
      </c>
      <c r="E20" s="31" t="s">
        <v>432</v>
      </c>
      <c r="F20" s="31">
        <v>4</v>
      </c>
      <c r="G20" s="30" t="s">
        <v>443</v>
      </c>
      <c r="H20" s="31" t="s">
        <v>659</v>
      </c>
      <c r="I20" s="32">
        <v>212</v>
      </c>
      <c r="J20" s="19" t="s">
        <v>431</v>
      </c>
      <c r="K20" s="19" t="s">
        <v>431</v>
      </c>
      <c r="L20" s="19" t="s">
        <v>431</v>
      </c>
      <c r="M20" s="19" t="s">
        <v>431</v>
      </c>
    </row>
    <row r="21" spans="1:13" x14ac:dyDescent="0.35">
      <c r="A21" s="31" t="s">
        <v>527</v>
      </c>
      <c r="B21" s="31" t="str">
        <f>IF(ISNA(MATCH(A21, Опрос!$B$2:$B$66, 0)), "Нет", "Да")</f>
        <v>Да</v>
      </c>
      <c r="C21" s="31" t="s">
        <v>654</v>
      </c>
      <c r="D21" s="30" t="s">
        <v>515</v>
      </c>
      <c r="E21" s="31" t="s">
        <v>432</v>
      </c>
      <c r="F21" s="31">
        <v>2</v>
      </c>
      <c r="G21" s="30" t="s">
        <v>451</v>
      </c>
      <c r="H21" s="31" t="s">
        <v>659</v>
      </c>
      <c r="I21" s="32">
        <v>222</v>
      </c>
      <c r="J21" s="19" t="s">
        <v>431</v>
      </c>
      <c r="K21" s="19" t="s">
        <v>431</v>
      </c>
      <c r="L21" s="19" t="s">
        <v>431</v>
      </c>
      <c r="M21" s="19" t="s">
        <v>431</v>
      </c>
    </row>
    <row r="22" spans="1:13" x14ac:dyDescent="0.35">
      <c r="A22" s="31" t="s">
        <v>528</v>
      </c>
      <c r="B22" s="31" t="str">
        <f>IF(ISNA(MATCH(A22, Опрос!$B$2:$B$66, 0)), "Нет", "Да")</f>
        <v>Да</v>
      </c>
      <c r="C22" s="31" t="s">
        <v>655</v>
      </c>
      <c r="D22" s="30" t="s">
        <v>529</v>
      </c>
      <c r="E22" s="31" t="s">
        <v>432</v>
      </c>
      <c r="F22" s="31">
        <v>9</v>
      </c>
      <c r="G22" s="30" t="s">
        <v>530</v>
      </c>
      <c r="H22" s="31" t="s">
        <v>661</v>
      </c>
      <c r="I22" s="32">
        <v>214</v>
      </c>
      <c r="J22" s="19" t="s">
        <v>431</v>
      </c>
      <c r="K22" s="19" t="s">
        <v>431</v>
      </c>
      <c r="L22" s="19" t="s">
        <v>431</v>
      </c>
      <c r="M22" s="19" t="s">
        <v>431</v>
      </c>
    </row>
    <row r="23" spans="1:13" x14ac:dyDescent="0.35">
      <c r="A23" s="31" t="s">
        <v>352</v>
      </c>
      <c r="B23" s="31" t="str">
        <f>IF(ISNA(MATCH(A23, Опрос!$B$2:$B$66, 0)), "Нет", "Да")</f>
        <v>Да</v>
      </c>
      <c r="C23" s="31" t="s">
        <v>655</v>
      </c>
      <c r="D23" s="30" t="s">
        <v>520</v>
      </c>
      <c r="E23" s="31" t="s">
        <v>432</v>
      </c>
      <c r="F23" s="31">
        <v>3</v>
      </c>
      <c r="G23" s="30" t="s">
        <v>452</v>
      </c>
      <c r="H23" s="31" t="s">
        <v>662</v>
      </c>
      <c r="I23" s="32">
        <v>231</v>
      </c>
      <c r="J23" s="19" t="s">
        <v>431</v>
      </c>
      <c r="K23" s="19" t="s">
        <v>431</v>
      </c>
      <c r="L23" s="19" t="s">
        <v>431</v>
      </c>
      <c r="M23" s="19" t="s">
        <v>431</v>
      </c>
    </row>
    <row r="24" spans="1:13" x14ac:dyDescent="0.35">
      <c r="A24" s="31" t="s">
        <v>353</v>
      </c>
      <c r="B24" s="31" t="str">
        <f>IF(ISNA(MATCH(A24, Опрос!$B$2:$B$66, 0)), "Нет", "Да")</f>
        <v>Да</v>
      </c>
      <c r="C24" s="31" t="s">
        <v>655</v>
      </c>
      <c r="D24" s="30" t="s">
        <v>513</v>
      </c>
      <c r="E24" s="31" t="s">
        <v>432</v>
      </c>
      <c r="F24" s="31">
        <v>7</v>
      </c>
      <c r="G24" s="30" t="s">
        <v>453</v>
      </c>
      <c r="H24" s="31" t="s">
        <v>659</v>
      </c>
      <c r="I24" s="32">
        <v>201</v>
      </c>
      <c r="J24" s="19" t="s">
        <v>431</v>
      </c>
      <c r="K24" s="19" t="s">
        <v>431</v>
      </c>
      <c r="L24" s="19" t="s">
        <v>431</v>
      </c>
      <c r="M24" s="19" t="s">
        <v>431</v>
      </c>
    </row>
    <row r="25" spans="1:13" x14ac:dyDescent="0.35">
      <c r="A25" s="31" t="s">
        <v>531</v>
      </c>
      <c r="B25" s="31" t="str">
        <f>IF(ISNA(MATCH(A25, Опрос!$B$2:$B$66, 0)), "Нет", "Да")</f>
        <v>Нет</v>
      </c>
      <c r="C25" s="31" t="s">
        <v>655</v>
      </c>
      <c r="D25" s="30" t="s">
        <v>513</v>
      </c>
      <c r="E25" s="31" t="s">
        <v>432</v>
      </c>
      <c r="F25" s="31">
        <v>7</v>
      </c>
      <c r="G25" s="30" t="s">
        <v>453</v>
      </c>
      <c r="H25" s="31" t="s">
        <v>662</v>
      </c>
      <c r="I25" s="32">
        <v>211</v>
      </c>
      <c r="J25" s="19" t="s">
        <v>431</v>
      </c>
      <c r="K25" s="19" t="s">
        <v>431</v>
      </c>
      <c r="L25" s="19" t="s">
        <v>431</v>
      </c>
      <c r="M25" s="19" t="s">
        <v>431</v>
      </c>
    </row>
    <row r="26" spans="1:13" x14ac:dyDescent="0.35">
      <c r="A26" s="31" t="s">
        <v>532</v>
      </c>
      <c r="B26" s="31" t="str">
        <f>IF(ISNA(MATCH(A26, Опрос!$B$2:$B$66, 0)), "Нет", "Да")</f>
        <v>Нет</v>
      </c>
      <c r="C26" s="31" t="s">
        <v>655</v>
      </c>
      <c r="D26" s="30" t="s">
        <v>533</v>
      </c>
      <c r="E26" s="31" t="s">
        <v>432</v>
      </c>
      <c r="F26" s="31">
        <v>18</v>
      </c>
      <c r="G26" s="30" t="s">
        <v>534</v>
      </c>
      <c r="H26" s="31" t="s">
        <v>662</v>
      </c>
      <c r="I26" s="32">
        <v>211</v>
      </c>
      <c r="J26" s="19" t="s">
        <v>431</v>
      </c>
      <c r="K26" s="19" t="s">
        <v>431</v>
      </c>
      <c r="L26" s="19" t="s">
        <v>431</v>
      </c>
      <c r="M26" s="19" t="s">
        <v>431</v>
      </c>
    </row>
    <row r="27" spans="1:13" x14ac:dyDescent="0.35">
      <c r="A27" s="31" t="s">
        <v>354</v>
      </c>
      <c r="B27" s="31" t="str">
        <f>IF(ISNA(MATCH(A27, Опрос!$B$2:$B$66, 0)), "Нет", "Да")</f>
        <v>Да</v>
      </c>
      <c r="C27" s="31" t="s">
        <v>654</v>
      </c>
      <c r="D27" s="30" t="s">
        <v>511</v>
      </c>
      <c r="E27" s="31" t="s">
        <v>432</v>
      </c>
      <c r="F27" s="31">
        <v>16</v>
      </c>
      <c r="G27" s="30" t="s">
        <v>450</v>
      </c>
      <c r="H27" s="31" t="s">
        <v>659</v>
      </c>
      <c r="I27" s="32">
        <v>212</v>
      </c>
      <c r="J27" s="19" t="s">
        <v>431</v>
      </c>
      <c r="K27" s="19" t="s">
        <v>431</v>
      </c>
      <c r="L27" s="19" t="s">
        <v>431</v>
      </c>
      <c r="M27" s="19" t="s">
        <v>431</v>
      </c>
    </row>
    <row r="28" spans="1:13" x14ac:dyDescent="0.35">
      <c r="A28" s="31" t="s">
        <v>355</v>
      </c>
      <c r="B28" s="31" t="str">
        <f>IF(ISNA(MATCH(A28, Опрос!$B$2:$B$66, 0)), "Нет", "Да")</f>
        <v>Да</v>
      </c>
      <c r="C28" s="31" t="s">
        <v>654</v>
      </c>
      <c r="D28" s="30" t="s">
        <v>526</v>
      </c>
      <c r="E28" s="31" t="s">
        <v>432</v>
      </c>
      <c r="F28" s="31">
        <v>4</v>
      </c>
      <c r="G28" s="30" t="s">
        <v>449</v>
      </c>
      <c r="H28" s="31" t="s">
        <v>659</v>
      </c>
      <c r="I28" s="32">
        <v>221</v>
      </c>
      <c r="J28" s="19" t="s">
        <v>431</v>
      </c>
      <c r="K28" s="19" t="s">
        <v>431</v>
      </c>
      <c r="L28" s="19" t="s">
        <v>431</v>
      </c>
      <c r="M28" s="19" t="s">
        <v>431</v>
      </c>
    </row>
    <row r="29" spans="1:13" x14ac:dyDescent="0.35">
      <c r="A29" s="31" t="s">
        <v>356</v>
      </c>
      <c r="B29" s="31" t="str">
        <f>IF(ISNA(MATCH(A29, Опрос!$B$2:$B$66, 0)), "Нет", "Да")</f>
        <v>Да</v>
      </c>
      <c r="C29" s="31" t="s">
        <v>654</v>
      </c>
      <c r="D29" s="30" t="s">
        <v>518</v>
      </c>
      <c r="E29" s="31" t="s">
        <v>432</v>
      </c>
      <c r="F29" s="31">
        <v>6</v>
      </c>
      <c r="G29" s="30" t="s">
        <v>445</v>
      </c>
      <c r="H29" s="31" t="s">
        <v>659</v>
      </c>
      <c r="I29" s="32">
        <v>212</v>
      </c>
      <c r="J29" s="19" t="s">
        <v>431</v>
      </c>
      <c r="K29" s="19" t="s">
        <v>431</v>
      </c>
      <c r="L29" s="19" t="s">
        <v>431</v>
      </c>
      <c r="M29" s="19" t="s">
        <v>431</v>
      </c>
    </row>
    <row r="30" spans="1:13" x14ac:dyDescent="0.35">
      <c r="A30" s="31" t="s">
        <v>535</v>
      </c>
      <c r="B30" s="31" t="str">
        <f>IF(ISNA(MATCH(A30, Опрос!$B$2:$B$66, 0)), "Нет", "Да")</f>
        <v>Нет</v>
      </c>
      <c r="C30" s="31" t="s">
        <v>655</v>
      </c>
      <c r="D30" s="30" t="s">
        <v>505</v>
      </c>
      <c r="E30" s="31" t="s">
        <v>432</v>
      </c>
      <c r="F30" s="31">
        <v>19</v>
      </c>
      <c r="G30" s="30" t="s">
        <v>454</v>
      </c>
      <c r="H30" s="31" t="s">
        <v>662</v>
      </c>
      <c r="I30" s="32">
        <v>211</v>
      </c>
      <c r="J30" s="19" t="s">
        <v>431</v>
      </c>
      <c r="K30" s="19" t="s">
        <v>431</v>
      </c>
      <c r="L30" s="19" t="s">
        <v>431</v>
      </c>
      <c r="M30" s="19" t="s">
        <v>431</v>
      </c>
    </row>
    <row r="31" spans="1:13" x14ac:dyDescent="0.35">
      <c r="A31" s="31" t="s">
        <v>536</v>
      </c>
      <c r="B31" s="31" t="str">
        <f>IF(ISNA(MATCH(A31, Опрос!$B$2:$B$66, 0)), "Нет", "Да")</f>
        <v>Нет</v>
      </c>
      <c r="C31" s="31" t="s">
        <v>655</v>
      </c>
      <c r="D31" s="30" t="s">
        <v>499</v>
      </c>
      <c r="E31" s="31" t="s">
        <v>431</v>
      </c>
      <c r="F31" s="31">
        <v>11</v>
      </c>
      <c r="G31" s="30" t="s">
        <v>448</v>
      </c>
      <c r="H31" s="31" t="s">
        <v>658</v>
      </c>
      <c r="I31" s="32"/>
      <c r="J31" s="19" t="s">
        <v>431</v>
      </c>
      <c r="K31" s="19" t="s">
        <v>431</v>
      </c>
      <c r="L31" s="19" t="s">
        <v>431</v>
      </c>
      <c r="M31" s="19" t="s">
        <v>431</v>
      </c>
    </row>
    <row r="32" spans="1:13" x14ac:dyDescent="0.35">
      <c r="A32" s="31" t="s">
        <v>357</v>
      </c>
      <c r="B32" s="31" t="str">
        <f>IF(ISNA(MATCH(A32, Опрос!$B$2:$B$66, 0)), "Нет", "Да")</f>
        <v>Да</v>
      </c>
      <c r="C32" s="31" t="s">
        <v>655</v>
      </c>
      <c r="D32" s="30" t="s">
        <v>526</v>
      </c>
      <c r="E32" s="31" t="s">
        <v>432</v>
      </c>
      <c r="F32" s="31">
        <v>4</v>
      </c>
      <c r="G32" s="30" t="s">
        <v>449</v>
      </c>
      <c r="H32" s="31" t="s">
        <v>659</v>
      </c>
      <c r="I32" s="32">
        <v>214</v>
      </c>
      <c r="J32" s="19" t="s">
        <v>431</v>
      </c>
      <c r="K32" s="19" t="s">
        <v>431</v>
      </c>
      <c r="L32" s="19" t="s">
        <v>431</v>
      </c>
      <c r="M32" s="19" t="s">
        <v>431</v>
      </c>
    </row>
    <row r="33" spans="1:13" x14ac:dyDescent="0.35">
      <c r="A33" s="31" t="s">
        <v>358</v>
      </c>
      <c r="B33" s="31" t="str">
        <f>IF(ISNA(MATCH(A33, Опрос!$B$2:$B$66, 0)), "Нет", "Да")</f>
        <v>Да</v>
      </c>
      <c r="C33" s="31" t="s">
        <v>654</v>
      </c>
      <c r="D33" s="30" t="s">
        <v>509</v>
      </c>
      <c r="E33" s="31" t="s">
        <v>432</v>
      </c>
      <c r="F33" s="31">
        <v>10</v>
      </c>
      <c r="G33" s="30" t="s">
        <v>443</v>
      </c>
      <c r="H33" s="31" t="s">
        <v>659</v>
      </c>
      <c r="I33" s="32">
        <v>201</v>
      </c>
      <c r="J33" s="19" t="s">
        <v>431</v>
      </c>
      <c r="K33" s="19" t="s">
        <v>431</v>
      </c>
      <c r="L33" s="19" t="s">
        <v>431</v>
      </c>
      <c r="M33" s="19" t="s">
        <v>431</v>
      </c>
    </row>
    <row r="34" spans="1:13" x14ac:dyDescent="0.35">
      <c r="A34" s="31" t="s">
        <v>359</v>
      </c>
      <c r="B34" s="31" t="str">
        <f>IF(ISNA(MATCH(A34, Опрос!$B$2:$B$66, 0)), "Нет", "Да")</f>
        <v>Да</v>
      </c>
      <c r="C34" s="31" t="s">
        <v>655</v>
      </c>
      <c r="D34" s="30" t="s">
        <v>511</v>
      </c>
      <c r="E34" s="31" t="s">
        <v>431</v>
      </c>
      <c r="F34" s="31">
        <v>16</v>
      </c>
      <c r="G34" s="30" t="s">
        <v>444</v>
      </c>
      <c r="H34" s="31" t="s">
        <v>661</v>
      </c>
      <c r="I34" s="32">
        <v>201</v>
      </c>
      <c r="J34" s="19" t="s">
        <v>432</v>
      </c>
      <c r="K34" s="19" t="s">
        <v>432</v>
      </c>
      <c r="L34" s="19" t="s">
        <v>432</v>
      </c>
      <c r="M34" s="19" t="s">
        <v>432</v>
      </c>
    </row>
    <row r="35" spans="1:13" x14ac:dyDescent="0.35">
      <c r="A35" s="31" t="s">
        <v>537</v>
      </c>
      <c r="B35" s="31" t="str">
        <f>IF(ISNA(MATCH(A35, Опрос!$B$2:$B$66, 0)), "Нет", "Да")</f>
        <v>Нет</v>
      </c>
      <c r="C35" s="31" t="s">
        <v>655</v>
      </c>
      <c r="D35" s="30" t="s">
        <v>529</v>
      </c>
      <c r="E35" s="31" t="s">
        <v>432</v>
      </c>
      <c r="F35" s="31">
        <v>9</v>
      </c>
      <c r="G35" s="30" t="s">
        <v>443</v>
      </c>
      <c r="H35" s="31" t="s">
        <v>661</v>
      </c>
      <c r="I35" s="32">
        <v>223</v>
      </c>
      <c r="J35" s="19" t="s">
        <v>431</v>
      </c>
      <c r="K35" s="19" t="s">
        <v>431</v>
      </c>
      <c r="L35" s="19" t="s">
        <v>431</v>
      </c>
      <c r="M35" s="19" t="s">
        <v>431</v>
      </c>
    </row>
    <row r="36" spans="1:13" x14ac:dyDescent="0.35">
      <c r="A36" s="31" t="s">
        <v>538</v>
      </c>
      <c r="B36" s="31" t="str">
        <f>IF(ISNA(MATCH(A36, Опрос!$B$2:$B$66, 0)), "Нет", "Да")</f>
        <v>Нет</v>
      </c>
      <c r="C36" s="31" t="s">
        <v>655</v>
      </c>
      <c r="D36" s="30" t="s">
        <v>513</v>
      </c>
      <c r="E36" s="31" t="s">
        <v>432</v>
      </c>
      <c r="F36" s="31">
        <v>7</v>
      </c>
      <c r="G36" s="30" t="s">
        <v>443</v>
      </c>
      <c r="H36" s="31" t="s">
        <v>658</v>
      </c>
      <c r="I36" s="32">
        <v>221</v>
      </c>
      <c r="J36" s="19" t="s">
        <v>431</v>
      </c>
      <c r="K36" s="19" t="s">
        <v>431</v>
      </c>
      <c r="L36" s="19" t="s">
        <v>431</v>
      </c>
      <c r="M36" s="19" t="s">
        <v>431</v>
      </c>
    </row>
    <row r="37" spans="1:13" x14ac:dyDescent="0.35">
      <c r="A37" s="31" t="s">
        <v>360</v>
      </c>
      <c r="B37" s="31" t="str">
        <f>IF(ISNA(MATCH(A37, Опрос!$B$2:$B$66, 0)), "Нет", "Да")</f>
        <v>Да</v>
      </c>
      <c r="C37" s="31" t="s">
        <v>655</v>
      </c>
      <c r="D37" s="30" t="s">
        <v>497</v>
      </c>
      <c r="E37" s="31" t="s">
        <v>431</v>
      </c>
      <c r="F37" s="31">
        <v>13</v>
      </c>
      <c r="G37" s="30" t="s">
        <v>455</v>
      </c>
      <c r="H37" s="31" t="s">
        <v>661</v>
      </c>
      <c r="I37" s="32">
        <v>201</v>
      </c>
      <c r="J37" s="19" t="s">
        <v>431</v>
      </c>
      <c r="K37" s="19" t="s">
        <v>431</v>
      </c>
      <c r="L37" s="19" t="s">
        <v>431</v>
      </c>
      <c r="M37" s="19" t="s">
        <v>431</v>
      </c>
    </row>
    <row r="38" spans="1:13" x14ac:dyDescent="0.35">
      <c r="A38" s="31" t="s">
        <v>361</v>
      </c>
      <c r="B38" s="31" t="str">
        <f>IF(ISNA(MATCH(A38, Опрос!$B$2:$B$66, 0)), "Нет", "Да")</f>
        <v>Да</v>
      </c>
      <c r="C38" s="31" t="s">
        <v>655</v>
      </c>
      <c r="D38" s="30" t="s">
        <v>504</v>
      </c>
      <c r="E38" s="31" t="s">
        <v>432</v>
      </c>
      <c r="F38" s="31">
        <v>12</v>
      </c>
      <c r="G38" s="30" t="s">
        <v>443</v>
      </c>
      <c r="H38" s="31" t="s">
        <v>660</v>
      </c>
      <c r="I38" s="32">
        <v>222</v>
      </c>
      <c r="J38" s="19" t="s">
        <v>431</v>
      </c>
      <c r="K38" s="19" t="s">
        <v>431</v>
      </c>
      <c r="L38" s="19" t="s">
        <v>431</v>
      </c>
      <c r="M38" s="19" t="s">
        <v>431</v>
      </c>
    </row>
    <row r="39" spans="1:13" x14ac:dyDescent="0.35">
      <c r="A39" s="31" t="s">
        <v>539</v>
      </c>
      <c r="B39" s="31" t="str">
        <f>IF(ISNA(MATCH(A39, Опрос!$B$2:$B$66, 0)), "Нет", "Да")</f>
        <v>Нет</v>
      </c>
      <c r="C39" s="31" t="s">
        <v>655</v>
      </c>
      <c r="D39" s="30" t="s">
        <v>529</v>
      </c>
      <c r="E39" s="31" t="s">
        <v>432</v>
      </c>
      <c r="F39" s="31">
        <v>9</v>
      </c>
      <c r="G39" s="30" t="s">
        <v>443</v>
      </c>
      <c r="H39" s="31" t="s">
        <v>661</v>
      </c>
      <c r="I39" s="32">
        <v>214</v>
      </c>
      <c r="J39" s="19" t="s">
        <v>431</v>
      </c>
      <c r="K39" s="19" t="s">
        <v>431</v>
      </c>
      <c r="L39" s="19" t="s">
        <v>431</v>
      </c>
      <c r="M39" s="19" t="s">
        <v>431</v>
      </c>
    </row>
    <row r="40" spans="1:13" x14ac:dyDescent="0.35">
      <c r="A40" s="31" t="s">
        <v>540</v>
      </c>
      <c r="B40" s="31" t="str">
        <f>IF(ISNA(MATCH(A40, Опрос!$B$2:$B$66, 0)), "Нет", "Да")</f>
        <v>Нет</v>
      </c>
      <c r="C40" s="31" t="s">
        <v>654</v>
      </c>
      <c r="D40" s="30" t="s">
        <v>529</v>
      </c>
      <c r="E40" s="31" t="s">
        <v>432</v>
      </c>
      <c r="F40" s="31">
        <v>9</v>
      </c>
      <c r="G40" s="30" t="s">
        <v>456</v>
      </c>
      <c r="H40" s="31" t="s">
        <v>661</v>
      </c>
      <c r="I40" s="32">
        <v>221</v>
      </c>
      <c r="J40" s="19" t="s">
        <v>431</v>
      </c>
      <c r="K40" s="19" t="s">
        <v>431</v>
      </c>
      <c r="L40" s="19" t="s">
        <v>431</v>
      </c>
      <c r="M40" s="19" t="s">
        <v>431</v>
      </c>
    </row>
    <row r="41" spans="1:13" x14ac:dyDescent="0.35">
      <c r="A41" s="31" t="s">
        <v>541</v>
      </c>
      <c r="B41" s="31" t="str">
        <f>IF(ISNA(MATCH(A41, Опрос!$B$2:$B$66, 0)), "Нет", "Да")</f>
        <v>Нет</v>
      </c>
      <c r="C41" s="31" t="s">
        <v>655</v>
      </c>
      <c r="D41" s="30" t="s">
        <v>497</v>
      </c>
      <c r="E41" s="31" t="s">
        <v>431</v>
      </c>
      <c r="F41" s="31">
        <v>13</v>
      </c>
      <c r="G41" s="30" t="s">
        <v>542</v>
      </c>
      <c r="H41" s="31" t="s">
        <v>661</v>
      </c>
      <c r="I41" s="32">
        <v>202</v>
      </c>
      <c r="J41" s="19" t="s">
        <v>431</v>
      </c>
      <c r="K41" s="19" t="s">
        <v>431</v>
      </c>
      <c r="L41" s="19" t="s">
        <v>431</v>
      </c>
      <c r="M41" s="19" t="s">
        <v>431</v>
      </c>
    </row>
    <row r="42" spans="1:13" x14ac:dyDescent="0.35">
      <c r="A42" s="31" t="s">
        <v>543</v>
      </c>
      <c r="B42" s="31" t="str">
        <f>IF(ISNA(MATCH(A42, Опрос!$B$2:$B$66, 0)), "Нет", "Да")</f>
        <v>Нет</v>
      </c>
      <c r="C42" s="31" t="s">
        <v>655</v>
      </c>
      <c r="D42" s="30" t="s">
        <v>509</v>
      </c>
      <c r="E42" s="31" t="s">
        <v>431</v>
      </c>
      <c r="F42" s="31">
        <v>10</v>
      </c>
      <c r="G42" s="30" t="s">
        <v>457</v>
      </c>
      <c r="H42" s="31" t="s">
        <v>658</v>
      </c>
      <c r="I42" s="32"/>
      <c r="J42" s="19" t="s">
        <v>431</v>
      </c>
      <c r="K42" s="19" t="s">
        <v>431</v>
      </c>
      <c r="L42" s="19" t="s">
        <v>431</v>
      </c>
      <c r="M42" s="19" t="s">
        <v>431</v>
      </c>
    </row>
    <row r="43" spans="1:13" x14ac:dyDescent="0.35">
      <c r="A43" s="31" t="s">
        <v>544</v>
      </c>
      <c r="B43" s="31" t="str">
        <f>IF(ISNA(MATCH(A43, Опрос!$B$2:$B$66, 0)), "Нет", "Да")</f>
        <v>Нет</v>
      </c>
      <c r="C43" s="31" t="s">
        <v>654</v>
      </c>
      <c r="D43" s="30" t="s">
        <v>515</v>
      </c>
      <c r="E43" s="31" t="s">
        <v>432</v>
      </c>
      <c r="F43" s="31">
        <v>2</v>
      </c>
      <c r="G43" s="30" t="s">
        <v>445</v>
      </c>
      <c r="H43" s="31" t="s">
        <v>662</v>
      </c>
      <c r="I43" s="32">
        <v>212</v>
      </c>
      <c r="J43" s="19" t="s">
        <v>431</v>
      </c>
      <c r="K43" s="19" t="s">
        <v>431</v>
      </c>
      <c r="L43" s="19" t="s">
        <v>431</v>
      </c>
      <c r="M43" s="19" t="s">
        <v>431</v>
      </c>
    </row>
    <row r="44" spans="1:13" x14ac:dyDescent="0.35">
      <c r="A44" s="31" t="s">
        <v>545</v>
      </c>
      <c r="B44" s="31" t="str">
        <f>IF(ISNA(MATCH(A44, Опрос!$B$2:$B$66, 0)), "Нет", "Да")</f>
        <v>Нет</v>
      </c>
      <c r="C44" s="31" t="s">
        <v>655</v>
      </c>
      <c r="D44" s="30" t="s">
        <v>505</v>
      </c>
      <c r="E44" s="31" t="s">
        <v>431</v>
      </c>
      <c r="F44" s="31">
        <v>19</v>
      </c>
      <c r="G44" s="30" t="s">
        <v>454</v>
      </c>
      <c r="H44" s="31" t="s">
        <v>658</v>
      </c>
      <c r="I44" s="32">
        <v>205</v>
      </c>
      <c r="J44" s="19" t="s">
        <v>431</v>
      </c>
      <c r="K44" s="19" t="s">
        <v>431</v>
      </c>
      <c r="L44" s="19" t="s">
        <v>431</v>
      </c>
      <c r="M44" s="19" t="s">
        <v>431</v>
      </c>
    </row>
    <row r="45" spans="1:13" x14ac:dyDescent="0.35">
      <c r="A45" s="31" t="s">
        <v>546</v>
      </c>
      <c r="B45" s="31" t="str">
        <f>IF(ISNA(MATCH(A45, Опрос!$B$2:$B$66, 0)), "Нет", "Да")</f>
        <v>Нет</v>
      </c>
      <c r="C45" s="31" t="s">
        <v>655</v>
      </c>
      <c r="D45" s="30" t="s">
        <v>513</v>
      </c>
      <c r="E45" s="31" t="s">
        <v>431</v>
      </c>
      <c r="F45" s="31">
        <v>7</v>
      </c>
      <c r="G45" s="30" t="s">
        <v>454</v>
      </c>
      <c r="H45" s="31" t="s">
        <v>660</v>
      </c>
      <c r="I45" s="32">
        <v>201</v>
      </c>
      <c r="J45" s="19" t="s">
        <v>431</v>
      </c>
      <c r="K45" s="19" t="s">
        <v>431</v>
      </c>
      <c r="L45" s="19" t="s">
        <v>431</v>
      </c>
      <c r="M45" s="19" t="s">
        <v>431</v>
      </c>
    </row>
    <row r="46" spans="1:13" x14ac:dyDescent="0.35">
      <c r="A46" s="31" t="s">
        <v>362</v>
      </c>
      <c r="B46" s="31" t="str">
        <f>IF(ISNA(MATCH(A46, Опрос!$B$2:$B$66, 0)), "Нет", "Да")</f>
        <v>Да</v>
      </c>
      <c r="C46" s="31" t="s">
        <v>655</v>
      </c>
      <c r="D46" s="30" t="s">
        <v>509</v>
      </c>
      <c r="E46" s="31" t="s">
        <v>432</v>
      </c>
      <c r="F46" s="31">
        <v>10</v>
      </c>
      <c r="G46" s="30" t="s">
        <v>443</v>
      </c>
      <c r="H46" s="31" t="s">
        <v>659</v>
      </c>
      <c r="I46" s="32">
        <v>235</v>
      </c>
      <c r="J46" s="19" t="s">
        <v>431</v>
      </c>
      <c r="K46" s="19" t="s">
        <v>431</v>
      </c>
      <c r="L46" s="19" t="s">
        <v>431</v>
      </c>
      <c r="M46" s="19" t="s">
        <v>431</v>
      </c>
    </row>
    <row r="47" spans="1:13" x14ac:dyDescent="0.35">
      <c r="A47" s="31" t="s">
        <v>363</v>
      </c>
      <c r="B47" s="31" t="str">
        <f>IF(ISNA(MATCH(A47, Опрос!$B$2:$B$66, 0)), "Нет", "Да")</f>
        <v>Да</v>
      </c>
      <c r="C47" s="31" t="s">
        <v>655</v>
      </c>
      <c r="D47" s="30" t="s">
        <v>547</v>
      </c>
      <c r="E47" s="31" t="s">
        <v>432</v>
      </c>
      <c r="F47" s="31">
        <v>20</v>
      </c>
      <c r="G47" s="30" t="s">
        <v>445</v>
      </c>
      <c r="H47" s="31" t="s">
        <v>659</v>
      </c>
      <c r="I47" s="32">
        <v>211</v>
      </c>
      <c r="J47" s="19" t="s">
        <v>431</v>
      </c>
      <c r="K47" s="19" t="s">
        <v>431</v>
      </c>
      <c r="L47" s="19" t="s">
        <v>431</v>
      </c>
      <c r="M47" s="19" t="s">
        <v>431</v>
      </c>
    </row>
    <row r="48" spans="1:13" x14ac:dyDescent="0.35">
      <c r="A48" s="31" t="s">
        <v>548</v>
      </c>
      <c r="B48" s="31" t="str">
        <f>IF(ISNA(MATCH(A48, Опрос!$B$2:$B$66, 0)), "Нет", "Да")</f>
        <v>Нет</v>
      </c>
      <c r="C48" s="31" t="s">
        <v>655</v>
      </c>
      <c r="D48" s="30" t="s">
        <v>529</v>
      </c>
      <c r="E48" s="31" t="s">
        <v>431</v>
      </c>
      <c r="F48" s="31">
        <v>9</v>
      </c>
      <c r="G48" s="30" t="s">
        <v>409</v>
      </c>
      <c r="H48" s="31" t="s">
        <v>661</v>
      </c>
      <c r="I48" s="32">
        <v>214</v>
      </c>
      <c r="J48" s="19" t="s">
        <v>431</v>
      </c>
      <c r="K48" s="19" t="s">
        <v>431</v>
      </c>
      <c r="L48" s="19" t="s">
        <v>431</v>
      </c>
      <c r="M48" s="19" t="s">
        <v>431</v>
      </c>
    </row>
    <row r="49" spans="1:13" x14ac:dyDescent="0.35">
      <c r="A49" s="31" t="s">
        <v>549</v>
      </c>
      <c r="B49" s="31" t="str">
        <f>IF(ISNA(MATCH(A49, Опрос!$B$2:$B$66, 0)), "Нет", "Да")</f>
        <v>Да</v>
      </c>
      <c r="C49" s="31" t="s">
        <v>655</v>
      </c>
      <c r="D49" s="30" t="s">
        <v>504</v>
      </c>
      <c r="E49" s="31" t="s">
        <v>431</v>
      </c>
      <c r="F49" s="31">
        <v>12</v>
      </c>
      <c r="G49" s="30" t="s">
        <v>550</v>
      </c>
      <c r="H49" s="31" t="s">
        <v>659</v>
      </c>
      <c r="I49" s="32">
        <v>196</v>
      </c>
      <c r="J49" s="19" t="s">
        <v>432</v>
      </c>
      <c r="K49" s="19" t="s">
        <v>431</v>
      </c>
      <c r="L49" s="19" t="s">
        <v>431</v>
      </c>
      <c r="M49" s="19" t="s">
        <v>431</v>
      </c>
    </row>
    <row r="50" spans="1:13" x14ac:dyDescent="0.35">
      <c r="A50" s="31" t="s">
        <v>551</v>
      </c>
      <c r="B50" s="31" t="str">
        <f>IF(ISNA(MATCH(A50, Опрос!$B$2:$B$66, 0)), "Нет", "Да")</f>
        <v>Нет</v>
      </c>
      <c r="C50" s="31" t="s">
        <v>655</v>
      </c>
      <c r="D50" s="30" t="s">
        <v>504</v>
      </c>
      <c r="E50" s="31" t="s">
        <v>432</v>
      </c>
      <c r="F50" s="31">
        <v>12</v>
      </c>
      <c r="G50" s="30" t="s">
        <v>449</v>
      </c>
      <c r="H50" s="31" t="s">
        <v>661</v>
      </c>
      <c r="I50" s="32">
        <v>223</v>
      </c>
      <c r="J50" s="19" t="s">
        <v>431</v>
      </c>
      <c r="K50" s="19" t="s">
        <v>431</v>
      </c>
      <c r="L50" s="19" t="s">
        <v>431</v>
      </c>
      <c r="M50" s="19" t="s">
        <v>431</v>
      </c>
    </row>
    <row r="51" spans="1:13" x14ac:dyDescent="0.35">
      <c r="A51" s="31" t="s">
        <v>552</v>
      </c>
      <c r="B51" s="31" t="str">
        <f>IF(ISNA(MATCH(A51, Опрос!$B$2:$B$66, 0)), "Нет", "Да")</f>
        <v>Да</v>
      </c>
      <c r="C51" s="31" t="s">
        <v>654</v>
      </c>
      <c r="D51" s="30" t="s">
        <v>513</v>
      </c>
      <c r="E51" s="31" t="s">
        <v>432</v>
      </c>
      <c r="F51" s="31">
        <v>7</v>
      </c>
      <c r="G51" s="30" t="s">
        <v>553</v>
      </c>
      <c r="H51" s="31" t="s">
        <v>660</v>
      </c>
      <c r="I51" s="32">
        <v>201</v>
      </c>
      <c r="J51" s="19" t="s">
        <v>431</v>
      </c>
      <c r="K51" s="19" t="s">
        <v>431</v>
      </c>
      <c r="L51" s="19" t="s">
        <v>431</v>
      </c>
      <c r="M51" s="19" t="s">
        <v>431</v>
      </c>
    </row>
    <row r="52" spans="1:13" x14ac:dyDescent="0.35">
      <c r="A52" s="31" t="s">
        <v>554</v>
      </c>
      <c r="B52" s="31" t="str">
        <f>IF(ISNA(MATCH(A52, Опрос!$B$2:$B$66, 0)), "Нет", "Да")</f>
        <v>Нет</v>
      </c>
      <c r="C52" s="31" t="s">
        <v>655</v>
      </c>
      <c r="D52" s="30" t="s">
        <v>518</v>
      </c>
      <c r="E52" s="31" t="s">
        <v>432</v>
      </c>
      <c r="F52" s="31">
        <v>6</v>
      </c>
      <c r="G52" s="30" t="s">
        <v>454</v>
      </c>
      <c r="H52" s="31" t="s">
        <v>658</v>
      </c>
      <c r="I52" s="32">
        <v>224</v>
      </c>
      <c r="J52" s="19" t="s">
        <v>431</v>
      </c>
      <c r="K52" s="19" t="s">
        <v>431</v>
      </c>
      <c r="L52" s="19" t="s">
        <v>431</v>
      </c>
      <c r="M52" s="19" t="s">
        <v>431</v>
      </c>
    </row>
    <row r="53" spans="1:13" x14ac:dyDescent="0.35">
      <c r="A53" s="31" t="s">
        <v>555</v>
      </c>
      <c r="B53" s="31" t="str">
        <f>IF(ISNA(MATCH(A53, Опрос!$B$2:$B$66, 0)), "Нет", "Да")</f>
        <v>Нет</v>
      </c>
      <c r="C53" s="31" t="s">
        <v>655</v>
      </c>
      <c r="D53" s="30" t="s">
        <v>529</v>
      </c>
      <c r="E53" s="31" t="s">
        <v>431</v>
      </c>
      <c r="F53" s="31">
        <v>9</v>
      </c>
      <c r="G53" s="30" t="s">
        <v>457</v>
      </c>
      <c r="H53" s="31" t="s">
        <v>658</v>
      </c>
      <c r="I53" s="32"/>
      <c r="J53" s="19" t="s">
        <v>431</v>
      </c>
      <c r="K53" s="19" t="s">
        <v>431</v>
      </c>
      <c r="L53" s="19" t="s">
        <v>431</v>
      </c>
      <c r="M53" s="19" t="s">
        <v>431</v>
      </c>
    </row>
    <row r="54" spans="1:13" x14ac:dyDescent="0.35">
      <c r="A54" s="31" t="s">
        <v>556</v>
      </c>
      <c r="B54" s="31" t="str">
        <f>IF(ISNA(MATCH(A54, Опрос!$B$2:$B$66, 0)), "Нет", "Да")</f>
        <v>Да</v>
      </c>
      <c r="C54" s="31" t="s">
        <v>654</v>
      </c>
      <c r="D54" s="30" t="s">
        <v>557</v>
      </c>
      <c r="E54" s="31" t="s">
        <v>432</v>
      </c>
      <c r="F54" s="31">
        <v>5</v>
      </c>
      <c r="G54" s="30" t="s">
        <v>444</v>
      </c>
      <c r="H54" s="31" t="s">
        <v>659</v>
      </c>
      <c r="I54" s="32">
        <v>214</v>
      </c>
      <c r="J54" s="19" t="s">
        <v>431</v>
      </c>
      <c r="K54" s="19" t="s">
        <v>431</v>
      </c>
      <c r="L54" s="19" t="s">
        <v>431</v>
      </c>
      <c r="M54" s="19" t="s">
        <v>431</v>
      </c>
    </row>
    <row r="55" spans="1:13" x14ac:dyDescent="0.35">
      <c r="A55" s="31" t="s">
        <v>558</v>
      </c>
      <c r="B55" s="31" t="str">
        <f>IF(ISNA(MATCH(A55, Опрос!$B$2:$B$66, 0)), "Нет", "Да")</f>
        <v>Нет</v>
      </c>
      <c r="C55" s="31" t="s">
        <v>655</v>
      </c>
      <c r="D55" s="30" t="s">
        <v>529</v>
      </c>
      <c r="E55" s="31" t="s">
        <v>432</v>
      </c>
      <c r="F55" s="31">
        <v>9</v>
      </c>
      <c r="G55" s="30" t="s">
        <v>559</v>
      </c>
      <c r="H55" s="31" t="s">
        <v>661</v>
      </c>
      <c r="I55" s="32">
        <v>211</v>
      </c>
      <c r="J55" s="19" t="s">
        <v>431</v>
      </c>
      <c r="K55" s="19" t="s">
        <v>431</v>
      </c>
      <c r="L55" s="19" t="s">
        <v>431</v>
      </c>
      <c r="M55" s="19" t="s">
        <v>431</v>
      </c>
    </row>
    <row r="56" spans="1:13" x14ac:dyDescent="0.35">
      <c r="A56" s="31" t="s">
        <v>364</v>
      </c>
      <c r="B56" s="31" t="str">
        <f>IF(ISNA(MATCH(A56, Опрос!$B$2:$B$66, 0)), "Нет", "Да")</f>
        <v>Да</v>
      </c>
      <c r="C56" s="31" t="s">
        <v>655</v>
      </c>
      <c r="D56" s="30" t="s">
        <v>526</v>
      </c>
      <c r="E56" s="31" t="s">
        <v>431</v>
      </c>
      <c r="F56" s="31">
        <v>4</v>
      </c>
      <c r="G56" s="30" t="s">
        <v>458</v>
      </c>
      <c r="H56" s="31" t="s">
        <v>661</v>
      </c>
      <c r="I56" s="32">
        <v>201</v>
      </c>
      <c r="J56" s="19" t="s">
        <v>431</v>
      </c>
      <c r="K56" s="19" t="s">
        <v>432</v>
      </c>
      <c r="L56" s="19" t="s">
        <v>432</v>
      </c>
      <c r="M56" s="19" t="s">
        <v>432</v>
      </c>
    </row>
    <row r="57" spans="1:13" x14ac:dyDescent="0.35">
      <c r="A57" s="31" t="s">
        <v>365</v>
      </c>
      <c r="B57" s="31" t="str">
        <f>IF(ISNA(MATCH(A57, Опрос!$B$2:$B$66, 0)), "Нет", "Да")</f>
        <v>Да</v>
      </c>
      <c r="C57" s="31" t="s">
        <v>655</v>
      </c>
      <c r="D57" s="30" t="s">
        <v>560</v>
      </c>
      <c r="E57" s="31" t="s">
        <v>431</v>
      </c>
      <c r="F57" s="31">
        <v>15</v>
      </c>
      <c r="G57" s="30" t="s">
        <v>444</v>
      </c>
      <c r="H57" s="31" t="s">
        <v>664</v>
      </c>
      <c r="I57" s="32">
        <v>201</v>
      </c>
      <c r="J57" s="19" t="s">
        <v>431</v>
      </c>
      <c r="K57" s="19" t="s">
        <v>431</v>
      </c>
      <c r="L57" s="19" t="s">
        <v>432</v>
      </c>
      <c r="M57" s="19" t="s">
        <v>432</v>
      </c>
    </row>
    <row r="58" spans="1:13" x14ac:dyDescent="0.35">
      <c r="A58" s="31" t="s">
        <v>366</v>
      </c>
      <c r="B58" s="31" t="str">
        <f>IF(ISNA(MATCH(A58, Опрос!$B$2:$B$66, 0)), "Нет", "Да")</f>
        <v>Да</v>
      </c>
      <c r="C58" s="31" t="s">
        <v>654</v>
      </c>
      <c r="D58" s="30" t="s">
        <v>515</v>
      </c>
      <c r="E58" s="31" t="s">
        <v>432</v>
      </c>
      <c r="F58" s="31">
        <v>2</v>
      </c>
      <c r="G58" s="30" t="s">
        <v>451</v>
      </c>
      <c r="H58" s="31" t="s">
        <v>661</v>
      </c>
      <c r="I58" s="32">
        <v>222</v>
      </c>
      <c r="J58" s="19" t="s">
        <v>431</v>
      </c>
      <c r="K58" s="19" t="s">
        <v>431</v>
      </c>
      <c r="L58" s="19" t="s">
        <v>431</v>
      </c>
      <c r="M58" s="19" t="s">
        <v>431</v>
      </c>
    </row>
    <row r="59" spans="1:13" x14ac:dyDescent="0.35">
      <c r="A59" s="31" t="s">
        <v>367</v>
      </c>
      <c r="B59" s="31" t="str">
        <f>IF(ISNA(MATCH(A59, Опрос!$B$2:$B$66, 0)), "Нет", "Да")</f>
        <v>Да</v>
      </c>
      <c r="C59" s="31" t="s">
        <v>654</v>
      </c>
      <c r="D59" s="30" t="s">
        <v>526</v>
      </c>
      <c r="E59" s="31" t="s">
        <v>432</v>
      </c>
      <c r="F59" s="31">
        <v>4</v>
      </c>
      <c r="G59" s="30" t="s">
        <v>449</v>
      </c>
      <c r="H59" s="31" t="s">
        <v>660</v>
      </c>
      <c r="I59" s="32">
        <v>213</v>
      </c>
      <c r="J59" s="19" t="s">
        <v>431</v>
      </c>
      <c r="K59" s="19" t="s">
        <v>431</v>
      </c>
      <c r="L59" s="19" t="s">
        <v>431</v>
      </c>
      <c r="M59" s="19" t="s">
        <v>431</v>
      </c>
    </row>
    <row r="60" spans="1:13" x14ac:dyDescent="0.35">
      <c r="A60" s="31" t="s">
        <v>368</v>
      </c>
      <c r="B60" s="31" t="str">
        <f>IF(ISNA(MATCH(A60, Опрос!$B$2:$B$66, 0)), "Нет", "Да")</f>
        <v>Да</v>
      </c>
      <c r="C60" s="31" t="s">
        <v>655</v>
      </c>
      <c r="D60" s="30" t="s">
        <v>497</v>
      </c>
      <c r="E60" s="31" t="s">
        <v>432</v>
      </c>
      <c r="F60" s="31">
        <v>13</v>
      </c>
      <c r="G60" s="30" t="s">
        <v>459</v>
      </c>
      <c r="H60" s="31" t="s">
        <v>659</v>
      </c>
      <c r="I60" s="32">
        <v>206</v>
      </c>
      <c r="J60" s="19" t="s">
        <v>431</v>
      </c>
      <c r="K60" s="19" t="s">
        <v>431</v>
      </c>
      <c r="L60" s="19" t="s">
        <v>431</v>
      </c>
      <c r="M60" s="19" t="s">
        <v>431</v>
      </c>
    </row>
    <row r="61" spans="1:13" x14ac:dyDescent="0.35">
      <c r="A61" s="31" t="s">
        <v>369</v>
      </c>
      <c r="B61" s="31" t="str">
        <f>IF(ISNA(MATCH(A61, Опрос!$B$2:$B$66, 0)), "Нет", "Да")</f>
        <v>Да</v>
      </c>
      <c r="C61" s="31" t="s">
        <v>654</v>
      </c>
      <c r="D61" s="30" t="s">
        <v>529</v>
      </c>
      <c r="E61" s="31" t="s">
        <v>432</v>
      </c>
      <c r="F61" s="31">
        <v>9</v>
      </c>
      <c r="G61" s="30" t="s">
        <v>456</v>
      </c>
      <c r="H61" s="31" t="s">
        <v>659</v>
      </c>
      <c r="I61" s="32">
        <v>223</v>
      </c>
      <c r="J61" s="19" t="s">
        <v>431</v>
      </c>
      <c r="K61" s="19" t="s">
        <v>431</v>
      </c>
      <c r="L61" s="19" t="s">
        <v>431</v>
      </c>
      <c r="M61" s="19" t="s">
        <v>431</v>
      </c>
    </row>
    <row r="62" spans="1:13" x14ac:dyDescent="0.35">
      <c r="A62" s="31" t="s">
        <v>561</v>
      </c>
      <c r="B62" s="31" t="str">
        <f>IF(ISNA(MATCH(A62, Опрос!$B$2:$B$66, 0)), "Нет", "Да")</f>
        <v>Нет</v>
      </c>
      <c r="C62" s="31" t="s">
        <v>655</v>
      </c>
      <c r="D62" s="30" t="s">
        <v>529</v>
      </c>
      <c r="E62" s="31" t="s">
        <v>431</v>
      </c>
      <c r="F62" s="31">
        <v>9</v>
      </c>
      <c r="G62" s="30" t="s">
        <v>443</v>
      </c>
      <c r="H62" s="31" t="s">
        <v>658</v>
      </c>
      <c r="I62" s="32">
        <v>2207</v>
      </c>
      <c r="J62" s="19" t="s">
        <v>431</v>
      </c>
      <c r="K62" s="19" t="s">
        <v>431</v>
      </c>
      <c r="L62" s="19" t="s">
        <v>431</v>
      </c>
      <c r="M62" s="19" t="s">
        <v>431</v>
      </c>
    </row>
    <row r="63" spans="1:13" x14ac:dyDescent="0.35">
      <c r="A63" s="31" t="s">
        <v>562</v>
      </c>
      <c r="B63" s="31" t="str">
        <f>IF(ISNA(MATCH(A63, Опрос!$B$2:$B$66, 0)), "Нет", "Да")</f>
        <v>Нет</v>
      </c>
      <c r="C63" s="31" t="s">
        <v>655</v>
      </c>
      <c r="D63" s="30" t="s">
        <v>511</v>
      </c>
      <c r="E63" s="31" t="s">
        <v>432</v>
      </c>
      <c r="F63" s="31">
        <v>16</v>
      </c>
      <c r="G63" s="30" t="s">
        <v>450</v>
      </c>
      <c r="H63" s="31" t="s">
        <v>661</v>
      </c>
      <c r="I63" s="32">
        <v>201</v>
      </c>
      <c r="J63" s="19" t="s">
        <v>431</v>
      </c>
      <c r="K63" s="19" t="s">
        <v>431</v>
      </c>
      <c r="L63" s="19" t="s">
        <v>431</v>
      </c>
      <c r="M63" s="19" t="s">
        <v>431</v>
      </c>
    </row>
    <row r="64" spans="1:13" x14ac:dyDescent="0.35">
      <c r="A64" s="31" t="s">
        <v>370</v>
      </c>
      <c r="B64" s="31" t="str">
        <f>IF(ISNA(MATCH(A64, Опрос!$B$2:$B$66, 0)), "Нет", "Да")</f>
        <v>Да</v>
      </c>
      <c r="C64" s="31" t="s">
        <v>655</v>
      </c>
      <c r="D64" s="30" t="s">
        <v>518</v>
      </c>
      <c r="E64" s="31" t="s">
        <v>432</v>
      </c>
      <c r="F64" s="31">
        <v>6</v>
      </c>
      <c r="G64" s="30" t="s">
        <v>454</v>
      </c>
      <c r="H64" s="31" t="s">
        <v>660</v>
      </c>
      <c r="I64" s="32">
        <v>213</v>
      </c>
      <c r="J64" s="19" t="s">
        <v>431</v>
      </c>
      <c r="K64" s="19" t="s">
        <v>431</v>
      </c>
      <c r="L64" s="19" t="s">
        <v>431</v>
      </c>
      <c r="M64" s="19" t="s">
        <v>431</v>
      </c>
    </row>
    <row r="65" spans="1:13" x14ac:dyDescent="0.35">
      <c r="A65" s="31" t="s">
        <v>563</v>
      </c>
      <c r="B65" s="31" t="str">
        <f>IF(ISNA(MATCH(A65, Опрос!$B$2:$B$66, 0)), "Нет", "Да")</f>
        <v>Нет</v>
      </c>
      <c r="C65" s="31" t="s">
        <v>655</v>
      </c>
      <c r="D65" s="30" t="s">
        <v>502</v>
      </c>
      <c r="E65" s="31" t="s">
        <v>432</v>
      </c>
      <c r="F65" s="31">
        <v>8</v>
      </c>
      <c r="G65" s="30" t="s">
        <v>442</v>
      </c>
      <c r="H65" s="31" t="s">
        <v>662</v>
      </c>
      <c r="I65" s="32">
        <v>211</v>
      </c>
      <c r="J65" s="19" t="s">
        <v>431</v>
      </c>
      <c r="K65" s="19" t="s">
        <v>431</v>
      </c>
      <c r="L65" s="19" t="s">
        <v>431</v>
      </c>
      <c r="M65" s="19" t="s">
        <v>431</v>
      </c>
    </row>
    <row r="66" spans="1:13" x14ac:dyDescent="0.35">
      <c r="A66" s="31" t="s">
        <v>371</v>
      </c>
      <c r="B66" s="31" t="str">
        <f>IF(ISNA(MATCH(A66, Опрос!$B$2:$B$66, 0)), "Нет", "Да")</f>
        <v>Да</v>
      </c>
      <c r="C66" s="31" t="s">
        <v>654</v>
      </c>
      <c r="D66" s="30" t="s">
        <v>499</v>
      </c>
      <c r="E66" s="31" t="s">
        <v>432</v>
      </c>
      <c r="F66" s="31">
        <v>11</v>
      </c>
      <c r="G66" s="30" t="s">
        <v>460</v>
      </c>
      <c r="H66" s="31" t="s">
        <v>657</v>
      </c>
      <c r="I66" s="32"/>
      <c r="J66" s="19" t="s">
        <v>432</v>
      </c>
      <c r="K66" s="19" t="s">
        <v>432</v>
      </c>
      <c r="L66" s="19" t="s">
        <v>432</v>
      </c>
      <c r="M66" s="19" t="s">
        <v>432</v>
      </c>
    </row>
    <row r="67" spans="1:13" x14ac:dyDescent="0.35">
      <c r="A67" s="31" t="s">
        <v>372</v>
      </c>
      <c r="B67" s="31" t="str">
        <f>IF(ISNA(MATCH(A67, Опрос!$B$2:$B$66, 0)), "Нет", "Да")</f>
        <v>Да</v>
      </c>
      <c r="C67" s="31" t="s">
        <v>655</v>
      </c>
      <c r="D67" s="30" t="s">
        <v>509</v>
      </c>
      <c r="E67" s="31" t="s">
        <v>431</v>
      </c>
      <c r="F67" s="31">
        <v>10</v>
      </c>
      <c r="G67" s="30" t="s">
        <v>457</v>
      </c>
      <c r="H67" s="31" t="s">
        <v>659</v>
      </c>
      <c r="I67" s="32">
        <v>204</v>
      </c>
      <c r="J67" s="19" t="s">
        <v>431</v>
      </c>
      <c r="K67" s="19" t="s">
        <v>431</v>
      </c>
      <c r="L67" s="19" t="s">
        <v>431</v>
      </c>
      <c r="M67" s="19" t="s">
        <v>431</v>
      </c>
    </row>
    <row r="68" spans="1:13" x14ac:dyDescent="0.35">
      <c r="A68" s="31" t="s">
        <v>373</v>
      </c>
      <c r="B68" s="31" t="str">
        <f>IF(ISNA(MATCH(A68, Опрос!$B$2:$B$66, 0)), "Нет", "Да")</f>
        <v>Да</v>
      </c>
      <c r="C68" s="31" t="s">
        <v>655</v>
      </c>
      <c r="D68" s="30" t="s">
        <v>502</v>
      </c>
      <c r="E68" s="31" t="s">
        <v>431</v>
      </c>
      <c r="F68" s="31">
        <v>8</v>
      </c>
      <c r="G68" s="30" t="s">
        <v>444</v>
      </c>
      <c r="H68" s="31" t="s">
        <v>665</v>
      </c>
      <c r="I68" s="32">
        <v>206</v>
      </c>
      <c r="J68" s="19" t="s">
        <v>431</v>
      </c>
      <c r="K68" s="19" t="s">
        <v>431</v>
      </c>
      <c r="L68" s="19" t="s">
        <v>431</v>
      </c>
      <c r="M68" s="19" t="s">
        <v>431</v>
      </c>
    </row>
    <row r="69" spans="1:13" x14ac:dyDescent="0.35">
      <c r="A69" s="31" t="s">
        <v>374</v>
      </c>
      <c r="B69" s="31" t="str">
        <f>IF(ISNA(MATCH(A69, Опрос!$B$2:$B$66, 0)), "Нет", "Да")</f>
        <v>Да</v>
      </c>
      <c r="C69" s="31" t="s">
        <v>655</v>
      </c>
      <c r="D69" s="30" t="s">
        <v>502</v>
      </c>
      <c r="E69" s="31" t="s">
        <v>432</v>
      </c>
      <c r="F69" s="31">
        <v>8</v>
      </c>
      <c r="G69" s="30" t="s">
        <v>442</v>
      </c>
      <c r="H69" s="31" t="s">
        <v>659</v>
      </c>
      <c r="I69" s="32">
        <v>225</v>
      </c>
      <c r="J69" s="19" t="s">
        <v>431</v>
      </c>
      <c r="K69" s="19" t="s">
        <v>431</v>
      </c>
      <c r="L69" s="19" t="s">
        <v>431</v>
      </c>
      <c r="M69" s="19" t="s">
        <v>431</v>
      </c>
    </row>
    <row r="70" spans="1:13" x14ac:dyDescent="0.35">
      <c r="A70" s="31" t="s">
        <v>375</v>
      </c>
      <c r="B70" s="31" t="str">
        <f>IF(ISNA(MATCH(A70, Опрос!$B$2:$B$66, 0)), "Нет", "Да")</f>
        <v>Да</v>
      </c>
      <c r="C70" s="31" t="s">
        <v>655</v>
      </c>
      <c r="D70" s="30" t="s">
        <v>509</v>
      </c>
      <c r="E70" s="31" t="s">
        <v>431</v>
      </c>
      <c r="F70" s="31">
        <v>10</v>
      </c>
      <c r="G70" s="30" t="s">
        <v>443</v>
      </c>
      <c r="H70" s="31" t="s">
        <v>658</v>
      </c>
      <c r="I70" s="32"/>
      <c r="J70" s="19" t="s">
        <v>431</v>
      </c>
      <c r="K70" s="19" t="s">
        <v>431</v>
      </c>
      <c r="L70" s="19" t="s">
        <v>431</v>
      </c>
      <c r="M70" s="19" t="s">
        <v>431</v>
      </c>
    </row>
    <row r="71" spans="1:13" x14ac:dyDescent="0.35">
      <c r="A71" s="31" t="s">
        <v>376</v>
      </c>
      <c r="B71" s="31" t="str">
        <f>IF(ISNA(MATCH(A71, Опрос!$B$2:$B$66, 0)), "Нет", "Да")</f>
        <v>Да</v>
      </c>
      <c r="C71" s="31" t="s">
        <v>654</v>
      </c>
      <c r="D71" s="30" t="s">
        <v>526</v>
      </c>
      <c r="E71" s="31" t="s">
        <v>432</v>
      </c>
      <c r="F71" s="31">
        <v>4</v>
      </c>
      <c r="G71" s="30" t="s">
        <v>449</v>
      </c>
      <c r="H71" s="31" t="s">
        <v>661</v>
      </c>
      <c r="I71" s="32">
        <v>212</v>
      </c>
      <c r="J71" s="19" t="s">
        <v>431</v>
      </c>
      <c r="K71" s="19" t="s">
        <v>431</v>
      </c>
      <c r="L71" s="19" t="s">
        <v>431</v>
      </c>
      <c r="M71" s="19" t="s">
        <v>431</v>
      </c>
    </row>
    <row r="72" spans="1:13" x14ac:dyDescent="0.35">
      <c r="A72" s="31" t="s">
        <v>564</v>
      </c>
      <c r="B72" s="31" t="str">
        <f>IF(ISNA(MATCH(A72, Опрос!$B$2:$B$66, 0)), "Нет", "Да")</f>
        <v>Да</v>
      </c>
      <c r="C72" s="31" t="s">
        <v>655</v>
      </c>
      <c r="D72" s="30" t="s">
        <v>504</v>
      </c>
      <c r="E72" s="31" t="s">
        <v>432</v>
      </c>
      <c r="F72" s="31">
        <v>12</v>
      </c>
      <c r="G72" s="30" t="s">
        <v>449</v>
      </c>
      <c r="H72" s="31" t="s">
        <v>659</v>
      </c>
      <c r="I72" s="32">
        <v>224</v>
      </c>
      <c r="J72" s="19" t="s">
        <v>431</v>
      </c>
      <c r="K72" s="19" t="s">
        <v>431</v>
      </c>
      <c r="L72" s="19" t="s">
        <v>431</v>
      </c>
      <c r="M72" s="19" t="s">
        <v>431</v>
      </c>
    </row>
    <row r="73" spans="1:13" x14ac:dyDescent="0.35">
      <c r="A73" s="31" t="s">
        <v>565</v>
      </c>
      <c r="B73" s="31" t="str">
        <f>IF(ISNA(MATCH(A73, Опрос!$B$2:$B$66, 0)), "Нет", "Да")</f>
        <v>Нет</v>
      </c>
      <c r="C73" s="31" t="s">
        <v>655</v>
      </c>
      <c r="D73" s="30" t="s">
        <v>497</v>
      </c>
      <c r="E73" s="31" t="s">
        <v>431</v>
      </c>
      <c r="F73" s="31">
        <v>13</v>
      </c>
      <c r="G73" s="30" t="s">
        <v>566</v>
      </c>
      <c r="H73" s="31" t="s">
        <v>659</v>
      </c>
      <c r="I73" s="32">
        <v>201</v>
      </c>
      <c r="J73" s="19" t="s">
        <v>431</v>
      </c>
      <c r="K73" s="19" t="s">
        <v>431</v>
      </c>
      <c r="L73" s="19" t="s">
        <v>431</v>
      </c>
      <c r="M73" s="19" t="s">
        <v>431</v>
      </c>
    </row>
    <row r="74" spans="1:13" x14ac:dyDescent="0.35">
      <c r="A74" s="31" t="s">
        <v>567</v>
      </c>
      <c r="B74" s="31" t="str">
        <f>IF(ISNA(MATCH(A74, Опрос!$B$2:$B$66, 0)), "Нет", "Да")</f>
        <v>Нет</v>
      </c>
      <c r="C74" s="31" t="s">
        <v>654</v>
      </c>
      <c r="D74" s="30" t="s">
        <v>521</v>
      </c>
      <c r="E74" s="31" t="s">
        <v>432</v>
      </c>
      <c r="F74" s="31">
        <v>17</v>
      </c>
      <c r="G74" s="30" t="s">
        <v>444</v>
      </c>
      <c r="H74" s="31" t="s">
        <v>661</v>
      </c>
      <c r="I74" s="32">
        <v>201</v>
      </c>
      <c r="J74" s="19" t="s">
        <v>431</v>
      </c>
      <c r="K74" s="19" t="s">
        <v>432</v>
      </c>
      <c r="L74" s="19" t="s">
        <v>432</v>
      </c>
      <c r="M74" s="19" t="s">
        <v>431</v>
      </c>
    </row>
    <row r="75" spans="1:13" x14ac:dyDescent="0.35">
      <c r="A75" s="31" t="s">
        <v>568</v>
      </c>
      <c r="B75" s="31" t="str">
        <f>IF(ISNA(MATCH(A75, Опрос!$B$2:$B$66, 0)), "Нет", "Да")</f>
        <v>Нет</v>
      </c>
      <c r="C75" s="31" t="s">
        <v>655</v>
      </c>
      <c r="D75" s="30" t="s">
        <v>529</v>
      </c>
      <c r="E75" s="31" t="s">
        <v>432</v>
      </c>
      <c r="F75" s="31">
        <v>9</v>
      </c>
      <c r="G75" s="30" t="s">
        <v>507</v>
      </c>
      <c r="H75" s="31" t="s">
        <v>661</v>
      </c>
      <c r="I75" s="32">
        <v>214</v>
      </c>
      <c r="J75" s="19" t="s">
        <v>431</v>
      </c>
      <c r="K75" s="19" t="s">
        <v>431</v>
      </c>
      <c r="L75" s="19" t="s">
        <v>431</v>
      </c>
      <c r="M75" s="19" t="s">
        <v>431</v>
      </c>
    </row>
    <row r="76" spans="1:13" x14ac:dyDescent="0.35">
      <c r="A76" s="31" t="s">
        <v>569</v>
      </c>
      <c r="B76" s="31" t="str">
        <f>IF(ISNA(MATCH(A76, Опрос!$B$2:$B$66, 0)), "Нет", "Да")</f>
        <v>Да</v>
      </c>
      <c r="C76" s="31" t="s">
        <v>654</v>
      </c>
      <c r="D76" s="30" t="s">
        <v>499</v>
      </c>
      <c r="E76" s="31" t="s">
        <v>432</v>
      </c>
      <c r="F76" s="31">
        <v>11</v>
      </c>
      <c r="G76" s="30" t="s">
        <v>445</v>
      </c>
      <c r="H76" s="31" t="s">
        <v>659</v>
      </c>
      <c r="I76" s="32">
        <v>211</v>
      </c>
      <c r="J76" s="19" t="s">
        <v>431</v>
      </c>
      <c r="K76" s="19" t="s">
        <v>431</v>
      </c>
      <c r="L76" s="19" t="s">
        <v>431</v>
      </c>
      <c r="M76" s="19" t="s">
        <v>431</v>
      </c>
    </row>
    <row r="77" spans="1:13" x14ac:dyDescent="0.35">
      <c r="A77" s="31" t="s">
        <v>570</v>
      </c>
      <c r="B77" s="31" t="str">
        <f>IF(ISNA(MATCH(A77, Опрос!$B$2:$B$66, 0)), "Нет", "Да")</f>
        <v>Да</v>
      </c>
      <c r="C77" s="31" t="s">
        <v>655</v>
      </c>
      <c r="D77" s="30" t="s">
        <v>529</v>
      </c>
      <c r="E77" s="31" t="s">
        <v>432</v>
      </c>
      <c r="F77" s="31">
        <v>9</v>
      </c>
      <c r="G77" s="30" t="s">
        <v>443</v>
      </c>
      <c r="H77" s="31" t="s">
        <v>661</v>
      </c>
      <c r="I77" s="32">
        <v>214</v>
      </c>
      <c r="J77" s="19" t="s">
        <v>431</v>
      </c>
      <c r="K77" s="19" t="s">
        <v>431</v>
      </c>
      <c r="L77" s="19" t="s">
        <v>431</v>
      </c>
      <c r="M77" s="19" t="s">
        <v>431</v>
      </c>
    </row>
    <row r="78" spans="1:13" x14ac:dyDescent="0.35">
      <c r="A78" s="31" t="s">
        <v>377</v>
      </c>
      <c r="B78" s="31" t="str">
        <f>IF(ISNA(MATCH(A78, Опрос!$B$2:$B$66, 0)), "Нет", "Да")</f>
        <v>Да</v>
      </c>
      <c r="C78" s="31" t="s">
        <v>655</v>
      </c>
      <c r="D78" s="30" t="s">
        <v>571</v>
      </c>
      <c r="E78" s="31" t="s">
        <v>431</v>
      </c>
      <c r="F78" s="31">
        <v>14</v>
      </c>
      <c r="G78" s="30" t="s">
        <v>454</v>
      </c>
      <c r="H78" s="31" t="s">
        <v>660</v>
      </c>
      <c r="I78" s="32">
        <v>201</v>
      </c>
      <c r="J78" s="19" t="s">
        <v>432</v>
      </c>
      <c r="K78" s="19" t="s">
        <v>432</v>
      </c>
      <c r="L78" s="19" t="s">
        <v>431</v>
      </c>
      <c r="M78" s="19" t="s">
        <v>431</v>
      </c>
    </row>
    <row r="79" spans="1:13" x14ac:dyDescent="0.35">
      <c r="A79" s="31" t="s">
        <v>378</v>
      </c>
      <c r="B79" s="31" t="str">
        <f>IF(ISNA(MATCH(A79, Опрос!$B$2:$B$66, 0)), "Нет", "Да")</f>
        <v>Да</v>
      </c>
      <c r="C79" s="31" t="s">
        <v>655</v>
      </c>
      <c r="D79" s="30" t="s">
        <v>515</v>
      </c>
      <c r="E79" s="31" t="s">
        <v>431</v>
      </c>
      <c r="F79" s="31">
        <v>2</v>
      </c>
      <c r="G79" s="30" t="s">
        <v>461</v>
      </c>
      <c r="H79" s="31" t="s">
        <v>661</v>
      </c>
      <c r="I79" s="32">
        <v>202</v>
      </c>
      <c r="J79" s="19" t="s">
        <v>431</v>
      </c>
      <c r="K79" s="19" t="s">
        <v>432</v>
      </c>
      <c r="L79" s="19" t="s">
        <v>431</v>
      </c>
      <c r="M79" s="19" t="s">
        <v>431</v>
      </c>
    </row>
    <row r="80" spans="1:13" x14ac:dyDescent="0.35">
      <c r="A80" s="31" t="s">
        <v>379</v>
      </c>
      <c r="B80" s="31" t="str">
        <f>IF(ISNA(MATCH(A80, Опрос!$B$2:$B$66, 0)), "Нет", "Да")</f>
        <v>Да</v>
      </c>
      <c r="C80" s="31" t="s">
        <v>655</v>
      </c>
      <c r="D80" s="30" t="s">
        <v>526</v>
      </c>
      <c r="E80" s="31" t="s">
        <v>431</v>
      </c>
      <c r="F80" s="31">
        <v>4</v>
      </c>
      <c r="G80" s="30" t="s">
        <v>462</v>
      </c>
      <c r="H80" s="31" t="s">
        <v>667</v>
      </c>
      <c r="I80" s="32"/>
      <c r="J80" s="19" t="s">
        <v>432</v>
      </c>
      <c r="K80" s="19" t="s">
        <v>432</v>
      </c>
      <c r="L80" s="19" t="s">
        <v>432</v>
      </c>
      <c r="M80" s="19" t="s">
        <v>432</v>
      </c>
    </row>
    <row r="81" spans="1:13" x14ac:dyDescent="0.35">
      <c r="A81" s="31" t="s">
        <v>380</v>
      </c>
      <c r="B81" s="31" t="str">
        <f>IF(ISNA(MATCH(A81, Опрос!$B$2:$B$66, 0)), "Нет", "Да")</f>
        <v>Да</v>
      </c>
      <c r="C81" s="31" t="s">
        <v>655</v>
      </c>
      <c r="D81" s="30" t="s">
        <v>521</v>
      </c>
      <c r="E81" s="31" t="s">
        <v>432</v>
      </c>
      <c r="F81" s="31">
        <v>17</v>
      </c>
      <c r="G81" s="30" t="s">
        <v>450</v>
      </c>
      <c r="H81" s="31" t="s">
        <v>659</v>
      </c>
      <c r="I81" s="32">
        <v>224</v>
      </c>
      <c r="J81" s="19" t="s">
        <v>431</v>
      </c>
      <c r="K81" s="19" t="s">
        <v>431</v>
      </c>
      <c r="L81" s="19" t="s">
        <v>431</v>
      </c>
      <c r="M81" s="19" t="s">
        <v>431</v>
      </c>
    </row>
    <row r="82" spans="1:13" x14ac:dyDescent="0.35">
      <c r="A82" s="31" t="s">
        <v>381</v>
      </c>
      <c r="B82" s="31" t="str">
        <f>IF(ISNA(MATCH(A82, Опрос!$B$2:$B$66, 0)), "Нет", "Да")</f>
        <v>Да</v>
      </c>
      <c r="C82" s="31" t="s">
        <v>655</v>
      </c>
      <c r="D82" s="30" t="s">
        <v>513</v>
      </c>
      <c r="E82" s="31" t="s">
        <v>432</v>
      </c>
      <c r="F82" s="31">
        <v>7</v>
      </c>
      <c r="G82" s="30" t="s">
        <v>450</v>
      </c>
      <c r="H82" s="31" t="s">
        <v>659</v>
      </c>
      <c r="I82" s="32">
        <v>221</v>
      </c>
      <c r="J82" s="19" t="s">
        <v>431</v>
      </c>
      <c r="K82" s="19" t="s">
        <v>431</v>
      </c>
      <c r="L82" s="19" t="s">
        <v>431</v>
      </c>
      <c r="M82" s="19" t="s">
        <v>431</v>
      </c>
    </row>
    <row r="83" spans="1:13" x14ac:dyDescent="0.35">
      <c r="A83" s="31" t="s">
        <v>572</v>
      </c>
      <c r="B83" s="31" t="str">
        <f>IF(ISNA(MATCH(A83, Опрос!$B$2:$B$66, 0)), "Нет", "Да")</f>
        <v>Да</v>
      </c>
      <c r="C83" s="31" t="s">
        <v>655</v>
      </c>
      <c r="D83" s="30" t="s">
        <v>520</v>
      </c>
      <c r="E83" s="31" t="s">
        <v>432</v>
      </c>
      <c r="F83" s="31">
        <v>3</v>
      </c>
      <c r="G83" s="30" t="s">
        <v>449</v>
      </c>
      <c r="H83" s="31" t="s">
        <v>658</v>
      </c>
      <c r="I83" s="32"/>
      <c r="J83" s="19" t="s">
        <v>431</v>
      </c>
      <c r="K83" s="19" t="s">
        <v>431</v>
      </c>
      <c r="L83" s="19" t="s">
        <v>431</v>
      </c>
      <c r="M83" s="19" t="s">
        <v>431</v>
      </c>
    </row>
    <row r="84" spans="1:13" x14ac:dyDescent="0.35">
      <c r="A84" s="31" t="s">
        <v>382</v>
      </c>
      <c r="B84" s="31" t="str">
        <f>IF(ISNA(MATCH(A84, Опрос!$B$2:$B$66, 0)), "Нет", "Да")</f>
        <v>Да</v>
      </c>
      <c r="C84" s="31" t="s">
        <v>655</v>
      </c>
      <c r="D84" s="30" t="s">
        <v>502</v>
      </c>
      <c r="E84" s="31" t="s">
        <v>431</v>
      </c>
      <c r="F84" s="31">
        <v>8</v>
      </c>
      <c r="G84" s="30" t="s">
        <v>463</v>
      </c>
      <c r="H84" s="31" t="s">
        <v>661</v>
      </c>
      <c r="I84" s="32">
        <v>203</v>
      </c>
      <c r="J84" s="19" t="s">
        <v>431</v>
      </c>
      <c r="K84" s="19" t="s">
        <v>431</v>
      </c>
      <c r="L84" s="19" t="s">
        <v>431</v>
      </c>
      <c r="M84" s="19" t="s">
        <v>431</v>
      </c>
    </row>
    <row r="85" spans="1:13" x14ac:dyDescent="0.35">
      <c r="A85" s="31" t="s">
        <v>573</v>
      </c>
      <c r="B85" s="31" t="str">
        <f>IF(ISNA(MATCH(A85, Опрос!$B$2:$B$66, 0)), "Нет", "Да")</f>
        <v>Нет</v>
      </c>
      <c r="C85" s="31" t="s">
        <v>655</v>
      </c>
      <c r="D85" s="30" t="s">
        <v>533</v>
      </c>
      <c r="E85" s="31" t="s">
        <v>432</v>
      </c>
      <c r="F85" s="31">
        <v>18</v>
      </c>
      <c r="G85" s="30" t="s">
        <v>574</v>
      </c>
      <c r="H85" s="31" t="s">
        <v>660</v>
      </c>
      <c r="I85" s="32">
        <v>211</v>
      </c>
      <c r="J85" s="19" t="s">
        <v>431</v>
      </c>
      <c r="K85" s="19" t="s">
        <v>431</v>
      </c>
      <c r="L85" s="19" t="s">
        <v>431</v>
      </c>
      <c r="M85" s="19" t="s">
        <v>431</v>
      </c>
    </row>
    <row r="86" spans="1:13" x14ac:dyDescent="0.35">
      <c r="A86" s="31" t="s">
        <v>383</v>
      </c>
      <c r="B86" s="31" t="str">
        <f>IF(ISNA(MATCH(A86, Опрос!$B$2:$B$66, 0)), "Нет", "Да")</f>
        <v>Да</v>
      </c>
      <c r="C86" s="31" t="s">
        <v>655</v>
      </c>
      <c r="D86" s="30" t="s">
        <v>505</v>
      </c>
      <c r="E86" s="31" t="s">
        <v>431</v>
      </c>
      <c r="F86" s="31">
        <v>19</v>
      </c>
      <c r="G86" s="30" t="s">
        <v>444</v>
      </c>
      <c r="H86" s="31" t="s">
        <v>657</v>
      </c>
      <c r="I86" s="32"/>
      <c r="J86" s="19" t="s">
        <v>432</v>
      </c>
      <c r="K86" s="19" t="s">
        <v>432</v>
      </c>
      <c r="L86" s="19" t="s">
        <v>432</v>
      </c>
      <c r="M86" s="19" t="s">
        <v>431</v>
      </c>
    </row>
    <row r="87" spans="1:13" x14ac:dyDescent="0.35">
      <c r="A87" s="31" t="s">
        <v>575</v>
      </c>
      <c r="B87" s="31" t="str">
        <f>IF(ISNA(MATCH(A87, Опрос!$B$2:$B$66, 0)), "Нет", "Да")</f>
        <v>Нет</v>
      </c>
      <c r="C87" s="31" t="s">
        <v>655</v>
      </c>
      <c r="D87" s="30" t="s">
        <v>576</v>
      </c>
      <c r="E87" s="31" t="s">
        <v>431</v>
      </c>
      <c r="F87" s="31">
        <v>1</v>
      </c>
      <c r="G87" s="30" t="s">
        <v>444</v>
      </c>
      <c r="H87" s="31" t="s">
        <v>657</v>
      </c>
      <c r="I87" s="32"/>
      <c r="J87" s="19" t="s">
        <v>431</v>
      </c>
      <c r="K87" s="19" t="s">
        <v>432</v>
      </c>
      <c r="L87" s="19" t="s">
        <v>432</v>
      </c>
      <c r="M87" s="19" t="s">
        <v>432</v>
      </c>
    </row>
    <row r="88" spans="1:13" x14ac:dyDescent="0.35">
      <c r="A88" s="31" t="s">
        <v>384</v>
      </c>
      <c r="B88" s="31" t="str">
        <f>IF(ISNA(MATCH(A88, Опрос!$B$2:$B$66, 0)), "Нет", "Да")</f>
        <v>Да</v>
      </c>
      <c r="C88" s="31" t="s">
        <v>655</v>
      </c>
      <c r="D88" s="30" t="s">
        <v>504</v>
      </c>
      <c r="E88" s="31" t="s">
        <v>432</v>
      </c>
      <c r="F88" s="31">
        <v>12</v>
      </c>
      <c r="G88" s="30" t="s">
        <v>449</v>
      </c>
      <c r="H88" s="31" t="s">
        <v>659</v>
      </c>
      <c r="I88" s="32">
        <v>215</v>
      </c>
      <c r="J88" s="19" t="s">
        <v>431</v>
      </c>
      <c r="K88" s="19" t="s">
        <v>431</v>
      </c>
      <c r="L88" s="19" t="s">
        <v>431</v>
      </c>
      <c r="M88" s="19" t="s">
        <v>431</v>
      </c>
    </row>
    <row r="89" spans="1:13" x14ac:dyDescent="0.35">
      <c r="A89" s="31" t="s">
        <v>577</v>
      </c>
      <c r="B89" s="31" t="str">
        <f>IF(ISNA(MATCH(A89, Опрос!$B$2:$B$66, 0)), "Нет", "Да")</f>
        <v>Да</v>
      </c>
      <c r="C89" s="31" t="s">
        <v>655</v>
      </c>
      <c r="D89" s="30" t="s">
        <v>513</v>
      </c>
      <c r="E89" s="31" t="s">
        <v>432</v>
      </c>
      <c r="F89" s="31">
        <v>7</v>
      </c>
      <c r="G89" s="30" t="s">
        <v>449</v>
      </c>
      <c r="H89" s="31" t="s">
        <v>663</v>
      </c>
      <c r="I89" s="32">
        <v>211</v>
      </c>
      <c r="J89" s="19" t="s">
        <v>431</v>
      </c>
      <c r="K89" s="19" t="s">
        <v>431</v>
      </c>
      <c r="L89" s="19" t="s">
        <v>431</v>
      </c>
      <c r="M89" s="19" t="s">
        <v>431</v>
      </c>
    </row>
    <row r="90" spans="1:13" x14ac:dyDescent="0.35">
      <c r="A90" s="31" t="s">
        <v>578</v>
      </c>
      <c r="B90" s="31" t="str">
        <f>IF(ISNA(MATCH(A90, Опрос!$B$2:$B$66, 0)), "Нет", "Да")</f>
        <v>Нет</v>
      </c>
      <c r="C90" s="31" t="s">
        <v>654</v>
      </c>
      <c r="D90" s="30" t="s">
        <v>509</v>
      </c>
      <c r="E90" s="31" t="s">
        <v>431</v>
      </c>
      <c r="F90" s="31">
        <v>10</v>
      </c>
      <c r="G90" s="30" t="s">
        <v>579</v>
      </c>
      <c r="H90" s="31" t="s">
        <v>658</v>
      </c>
      <c r="I90" s="32"/>
      <c r="J90" s="19" t="s">
        <v>431</v>
      </c>
      <c r="K90" s="19" t="s">
        <v>431</v>
      </c>
      <c r="L90" s="19" t="s">
        <v>431</v>
      </c>
      <c r="M90" s="19" t="s">
        <v>431</v>
      </c>
    </row>
    <row r="91" spans="1:13" x14ac:dyDescent="0.35">
      <c r="A91" s="31" t="s">
        <v>580</v>
      </c>
      <c r="B91" s="31" t="str">
        <f>IF(ISNA(MATCH(A91, Опрос!$B$2:$B$66, 0)), "Нет", "Да")</f>
        <v>Да</v>
      </c>
      <c r="C91" s="31" t="s">
        <v>655</v>
      </c>
      <c r="D91" s="30" t="s">
        <v>515</v>
      </c>
      <c r="E91" s="31" t="s">
        <v>432</v>
      </c>
      <c r="F91" s="31">
        <v>2</v>
      </c>
      <c r="G91" s="30" t="s">
        <v>451</v>
      </c>
      <c r="H91" s="31" t="s">
        <v>662</v>
      </c>
      <c r="I91" s="32">
        <v>223</v>
      </c>
      <c r="J91" s="19" t="s">
        <v>431</v>
      </c>
      <c r="K91" s="19" t="s">
        <v>431</v>
      </c>
      <c r="L91" s="19" t="s">
        <v>431</v>
      </c>
      <c r="M91" s="19" t="s">
        <v>431</v>
      </c>
    </row>
    <row r="92" spans="1:13" x14ac:dyDescent="0.35">
      <c r="A92" s="31" t="s">
        <v>385</v>
      </c>
      <c r="B92" s="31" t="str">
        <f>IF(ISNA(MATCH(A92, Опрос!$B$2:$B$66, 0)), "Нет", "Да")</f>
        <v>Да</v>
      </c>
      <c r="C92" s="31" t="s">
        <v>655</v>
      </c>
      <c r="D92" s="30" t="s">
        <v>505</v>
      </c>
      <c r="E92" s="31" t="s">
        <v>431</v>
      </c>
      <c r="F92" s="31">
        <v>19</v>
      </c>
      <c r="G92" s="30" t="s">
        <v>464</v>
      </c>
      <c r="H92" s="31" t="s">
        <v>662</v>
      </c>
      <c r="I92" s="32">
        <v>201</v>
      </c>
      <c r="J92" s="19" t="s">
        <v>431</v>
      </c>
      <c r="K92" s="19" t="s">
        <v>431</v>
      </c>
      <c r="L92" s="19" t="s">
        <v>431</v>
      </c>
      <c r="M92" s="19" t="s">
        <v>431</v>
      </c>
    </row>
    <row r="93" spans="1:13" x14ac:dyDescent="0.35">
      <c r="A93" s="31" t="s">
        <v>581</v>
      </c>
      <c r="B93" s="31" t="str">
        <f>IF(ISNA(MATCH(A93, Опрос!$B$2:$B$66, 0)), "Нет", "Да")</f>
        <v>Нет</v>
      </c>
      <c r="C93" s="31" t="s">
        <v>655</v>
      </c>
      <c r="D93" s="30" t="s">
        <v>513</v>
      </c>
      <c r="E93" s="31" t="s">
        <v>431</v>
      </c>
      <c r="F93" s="31">
        <v>7</v>
      </c>
      <c r="G93" s="30" t="s">
        <v>464</v>
      </c>
      <c r="H93" s="31" t="s">
        <v>657</v>
      </c>
      <c r="I93" s="32"/>
      <c r="J93" s="19" t="s">
        <v>431</v>
      </c>
      <c r="K93" s="19" t="s">
        <v>431</v>
      </c>
      <c r="L93" s="19" t="s">
        <v>431</v>
      </c>
      <c r="M93" s="19" t="s">
        <v>431</v>
      </c>
    </row>
    <row r="94" spans="1:13" x14ac:dyDescent="0.35">
      <c r="A94" s="31" t="s">
        <v>386</v>
      </c>
      <c r="B94" s="31" t="str">
        <f>IF(ISNA(MATCH(A94, Опрос!$B$2:$B$66, 0)), "Нет", "Да")</f>
        <v>Да</v>
      </c>
      <c r="C94" s="31" t="s">
        <v>655</v>
      </c>
      <c r="D94" s="30" t="s">
        <v>518</v>
      </c>
      <c r="E94" s="31" t="s">
        <v>432</v>
      </c>
      <c r="F94" s="31">
        <v>6</v>
      </c>
      <c r="G94" s="30" t="s">
        <v>454</v>
      </c>
      <c r="H94" s="31" t="s">
        <v>659</v>
      </c>
      <c r="I94" s="32">
        <v>212</v>
      </c>
      <c r="J94" s="19" t="s">
        <v>431</v>
      </c>
      <c r="K94" s="19" t="s">
        <v>431</v>
      </c>
      <c r="L94" s="19" t="s">
        <v>431</v>
      </c>
      <c r="M94" s="19" t="s">
        <v>431</v>
      </c>
    </row>
    <row r="95" spans="1:13" x14ac:dyDescent="0.35">
      <c r="A95" s="31" t="s">
        <v>582</v>
      </c>
      <c r="B95" s="31" t="str">
        <f>IF(ISNA(MATCH(A95, Опрос!$B$2:$B$66, 0)), "Нет", "Да")</f>
        <v>Нет</v>
      </c>
      <c r="C95" s="31" t="s">
        <v>655</v>
      </c>
      <c r="D95" s="30" t="s">
        <v>502</v>
      </c>
      <c r="E95" s="31" t="s">
        <v>432</v>
      </c>
      <c r="F95" s="31">
        <v>8</v>
      </c>
      <c r="G95" s="30" t="s">
        <v>583</v>
      </c>
      <c r="H95" s="31" t="s">
        <v>662</v>
      </c>
      <c r="I95" s="32">
        <v>211</v>
      </c>
      <c r="J95" s="19" t="s">
        <v>431</v>
      </c>
      <c r="K95" s="19" t="s">
        <v>431</v>
      </c>
      <c r="L95" s="19" t="s">
        <v>431</v>
      </c>
      <c r="M95" s="19" t="s">
        <v>431</v>
      </c>
    </row>
    <row r="96" spans="1:13" x14ac:dyDescent="0.35">
      <c r="A96" s="31" t="s">
        <v>387</v>
      </c>
      <c r="B96" s="31" t="str">
        <f>IF(ISNA(MATCH(A96, Опрос!$B$2:$B$66, 0)), "Нет", "Да")</f>
        <v>Да</v>
      </c>
      <c r="C96" s="31" t="s">
        <v>654</v>
      </c>
      <c r="D96" s="30" t="s">
        <v>529</v>
      </c>
      <c r="E96" s="31" t="s">
        <v>431</v>
      </c>
      <c r="F96" s="31">
        <v>9</v>
      </c>
      <c r="G96" s="30" t="s">
        <v>456</v>
      </c>
      <c r="H96" s="31" t="s">
        <v>658</v>
      </c>
      <c r="I96" s="32"/>
      <c r="J96" s="19" t="s">
        <v>431</v>
      </c>
      <c r="K96" s="19" t="s">
        <v>431</v>
      </c>
      <c r="L96" s="19" t="s">
        <v>431</v>
      </c>
      <c r="M96" s="19" t="s">
        <v>431</v>
      </c>
    </row>
    <row r="97" spans="1:13" x14ac:dyDescent="0.35">
      <c r="A97" s="31" t="s">
        <v>584</v>
      </c>
      <c r="B97" s="31" t="str">
        <f>IF(ISNA(MATCH(A97, Опрос!$B$2:$B$66, 0)), "Нет", "Да")</f>
        <v>Нет</v>
      </c>
      <c r="C97" s="31" t="s">
        <v>655</v>
      </c>
      <c r="D97" s="30" t="s">
        <v>513</v>
      </c>
      <c r="E97" s="31" t="s">
        <v>432</v>
      </c>
      <c r="F97" s="31">
        <v>7</v>
      </c>
      <c r="G97" s="30" t="s">
        <v>585</v>
      </c>
      <c r="H97" s="31" t="s">
        <v>663</v>
      </c>
      <c r="I97" s="32">
        <v>213</v>
      </c>
      <c r="J97" s="19" t="s">
        <v>431</v>
      </c>
      <c r="K97" s="19" t="s">
        <v>431</v>
      </c>
      <c r="L97" s="19" t="s">
        <v>431</v>
      </c>
      <c r="M97" s="19" t="s">
        <v>431</v>
      </c>
    </row>
    <row r="98" spans="1:13" x14ac:dyDescent="0.35">
      <c r="A98" s="31" t="s">
        <v>388</v>
      </c>
      <c r="B98" s="31" t="str">
        <f>IF(ISNA(MATCH(A98, Опрос!$B$2:$B$66, 0)), "Нет", "Да")</f>
        <v>Да</v>
      </c>
      <c r="C98" s="31" t="s">
        <v>655</v>
      </c>
      <c r="D98" s="30" t="s">
        <v>533</v>
      </c>
      <c r="E98" s="31" t="s">
        <v>432</v>
      </c>
      <c r="F98" s="31">
        <v>18</v>
      </c>
      <c r="G98" s="30" t="s">
        <v>465</v>
      </c>
      <c r="H98" s="31" t="s">
        <v>660</v>
      </c>
      <c r="I98" s="32">
        <v>223</v>
      </c>
      <c r="J98" s="19" t="s">
        <v>431</v>
      </c>
      <c r="K98" s="19" t="s">
        <v>431</v>
      </c>
      <c r="L98" s="19" t="s">
        <v>431</v>
      </c>
      <c r="M98" s="19" t="s">
        <v>431</v>
      </c>
    </row>
    <row r="99" spans="1:13" x14ac:dyDescent="0.35">
      <c r="A99" s="31" t="s">
        <v>586</v>
      </c>
      <c r="B99" s="31" t="str">
        <f>IF(ISNA(MATCH(A99, Опрос!$B$2:$B$66, 0)), "Нет", "Да")</f>
        <v>Нет</v>
      </c>
      <c r="C99" s="31" t="s">
        <v>654</v>
      </c>
      <c r="D99" s="30" t="s">
        <v>504</v>
      </c>
      <c r="E99" s="31" t="s">
        <v>431</v>
      </c>
      <c r="F99" s="31">
        <v>12</v>
      </c>
      <c r="G99" s="30" t="s">
        <v>449</v>
      </c>
      <c r="H99" s="31" t="s">
        <v>658</v>
      </c>
      <c r="I99" s="32"/>
      <c r="J99" s="19" t="s">
        <v>431</v>
      </c>
      <c r="K99" s="19" t="s">
        <v>431</v>
      </c>
      <c r="L99" s="19" t="s">
        <v>431</v>
      </c>
      <c r="M99" s="19" t="s">
        <v>431</v>
      </c>
    </row>
    <row r="100" spans="1:13" x14ac:dyDescent="0.35">
      <c r="A100" s="31" t="s">
        <v>587</v>
      </c>
      <c r="B100" s="31" t="str">
        <f>IF(ISNA(MATCH(A100, Опрос!$B$2:$B$66, 0)), "Нет", "Да")</f>
        <v>Нет</v>
      </c>
      <c r="C100" s="31" t="s">
        <v>655</v>
      </c>
      <c r="D100" s="30" t="s">
        <v>513</v>
      </c>
      <c r="E100" s="31" t="s">
        <v>432</v>
      </c>
      <c r="F100" s="31">
        <v>7</v>
      </c>
      <c r="G100" s="30" t="s">
        <v>588</v>
      </c>
      <c r="H100" s="31" t="s">
        <v>659</v>
      </c>
      <c r="I100" s="32">
        <v>213</v>
      </c>
      <c r="J100" s="19" t="s">
        <v>431</v>
      </c>
      <c r="K100" s="19" t="s">
        <v>431</v>
      </c>
      <c r="L100" s="19" t="s">
        <v>431</v>
      </c>
      <c r="M100" s="19" t="s">
        <v>431</v>
      </c>
    </row>
    <row r="101" spans="1:13" x14ac:dyDescent="0.35">
      <c r="A101" s="31" t="s">
        <v>589</v>
      </c>
      <c r="B101" s="31" t="str">
        <f>IF(ISNA(MATCH(A101, Опрос!$B$2:$B$66, 0)), "Нет", "Да")</f>
        <v>Нет</v>
      </c>
      <c r="C101" s="31" t="s">
        <v>655</v>
      </c>
      <c r="D101" s="30" t="s">
        <v>511</v>
      </c>
      <c r="E101" s="31" t="s">
        <v>432</v>
      </c>
      <c r="F101" s="31">
        <v>16</v>
      </c>
      <c r="G101" s="30" t="s">
        <v>450</v>
      </c>
      <c r="H101" s="31" t="s">
        <v>660</v>
      </c>
      <c r="I101" s="32">
        <v>211</v>
      </c>
      <c r="J101" s="19" t="s">
        <v>431</v>
      </c>
      <c r="K101" s="19" t="s">
        <v>431</v>
      </c>
      <c r="L101" s="19" t="s">
        <v>431</v>
      </c>
      <c r="M101" s="19" t="s">
        <v>431</v>
      </c>
    </row>
    <row r="102" spans="1:13" x14ac:dyDescent="0.35">
      <c r="A102" s="31" t="s">
        <v>590</v>
      </c>
      <c r="B102" s="31" t="str">
        <f>IF(ISNA(MATCH(A102, Опрос!$B$2:$B$66, 0)), "Нет", "Да")</f>
        <v>Нет</v>
      </c>
      <c r="C102" s="31" t="s">
        <v>654</v>
      </c>
      <c r="D102" s="30" t="s">
        <v>504</v>
      </c>
      <c r="E102" s="31" t="s">
        <v>431</v>
      </c>
      <c r="F102" s="31">
        <v>12</v>
      </c>
      <c r="G102" s="30" t="s">
        <v>447</v>
      </c>
      <c r="H102" s="31" t="s">
        <v>658</v>
      </c>
      <c r="I102" s="31"/>
      <c r="J102" s="19" t="s">
        <v>431</v>
      </c>
      <c r="K102" s="19" t="s">
        <v>431</v>
      </c>
      <c r="L102" s="19" t="s">
        <v>431</v>
      </c>
      <c r="M102" s="19" t="s">
        <v>431</v>
      </c>
    </row>
    <row r="103" spans="1:13" x14ac:dyDescent="0.35">
      <c r="A103" s="31" t="s">
        <v>591</v>
      </c>
      <c r="B103" s="31" t="str">
        <f>IF(ISNA(MATCH(A103, Опрос!$B$2:$B$66, 0)), "Нет", "Да")</f>
        <v>Нет</v>
      </c>
      <c r="C103" s="31" t="s">
        <v>654</v>
      </c>
      <c r="D103" s="30" t="s">
        <v>526</v>
      </c>
      <c r="E103" s="31" t="s">
        <v>431</v>
      </c>
      <c r="F103" s="31">
        <v>4</v>
      </c>
      <c r="G103" s="30" t="s">
        <v>579</v>
      </c>
      <c r="H103" s="31" t="s">
        <v>658</v>
      </c>
      <c r="I103" s="32"/>
      <c r="J103" s="19" t="s">
        <v>431</v>
      </c>
      <c r="K103" s="19" t="s">
        <v>431</v>
      </c>
      <c r="L103" s="19" t="s">
        <v>431</v>
      </c>
      <c r="M103" s="19" t="s">
        <v>431</v>
      </c>
    </row>
    <row r="104" spans="1:13" x14ac:dyDescent="0.35">
      <c r="A104" s="31" t="s">
        <v>389</v>
      </c>
      <c r="B104" s="31" t="str">
        <f>IF(ISNA(MATCH(A104, Опрос!$B$2:$B$66, 0)), "Нет", "Да")</f>
        <v>Да</v>
      </c>
      <c r="C104" s="31" t="s">
        <v>655</v>
      </c>
      <c r="D104" s="30" t="s">
        <v>502</v>
      </c>
      <c r="E104" s="31" t="s">
        <v>432</v>
      </c>
      <c r="F104" s="31">
        <v>8</v>
      </c>
      <c r="G104" s="30" t="s">
        <v>466</v>
      </c>
      <c r="H104" s="31" t="s">
        <v>660</v>
      </c>
      <c r="I104" s="32">
        <v>224</v>
      </c>
      <c r="J104" s="19" t="s">
        <v>431</v>
      </c>
      <c r="K104" s="19" t="s">
        <v>431</v>
      </c>
      <c r="L104" s="19" t="s">
        <v>431</v>
      </c>
      <c r="M104" s="19" t="s">
        <v>431</v>
      </c>
    </row>
    <row r="105" spans="1:13" x14ac:dyDescent="0.35">
      <c r="A105" s="31" t="s">
        <v>592</v>
      </c>
      <c r="B105" s="31" t="str">
        <f>IF(ISNA(MATCH(A105, Опрос!$B$2:$B$66, 0)), "Нет", "Да")</f>
        <v>Нет</v>
      </c>
      <c r="C105" s="31" t="s">
        <v>655</v>
      </c>
      <c r="D105" s="30" t="s">
        <v>529</v>
      </c>
      <c r="E105" s="31" t="s">
        <v>432</v>
      </c>
      <c r="F105" s="31">
        <v>9</v>
      </c>
      <c r="G105" s="30" t="s">
        <v>443</v>
      </c>
      <c r="H105" s="31" t="s">
        <v>659</v>
      </c>
      <c r="I105" s="32">
        <v>212</v>
      </c>
      <c r="J105" s="19" t="s">
        <v>431</v>
      </c>
      <c r="K105" s="19" t="s">
        <v>431</v>
      </c>
      <c r="L105" s="19" t="s">
        <v>431</v>
      </c>
      <c r="M105" s="19" t="s">
        <v>431</v>
      </c>
    </row>
    <row r="106" spans="1:13" x14ac:dyDescent="0.35">
      <c r="A106" s="31" t="s">
        <v>593</v>
      </c>
      <c r="B106" s="31" t="str">
        <f>IF(ISNA(MATCH(A106, Опрос!$B$2:$B$66, 0)), "Нет", "Да")</f>
        <v>Да</v>
      </c>
      <c r="C106" s="31" t="s">
        <v>655</v>
      </c>
      <c r="D106" s="30" t="s">
        <v>521</v>
      </c>
      <c r="E106" s="31" t="s">
        <v>432</v>
      </c>
      <c r="F106" s="31">
        <v>17</v>
      </c>
      <c r="G106" s="30" t="s">
        <v>450</v>
      </c>
      <c r="H106" s="31" t="s">
        <v>662</v>
      </c>
      <c r="I106" s="32">
        <v>201</v>
      </c>
      <c r="J106" s="19" t="s">
        <v>431</v>
      </c>
      <c r="K106" s="19" t="s">
        <v>431</v>
      </c>
      <c r="L106" s="19" t="s">
        <v>431</v>
      </c>
      <c r="M106" s="19" t="s">
        <v>431</v>
      </c>
    </row>
    <row r="107" spans="1:13" x14ac:dyDescent="0.35">
      <c r="A107" s="31" t="s">
        <v>594</v>
      </c>
      <c r="B107" s="31" t="str">
        <f>IF(ISNA(MATCH(A107, Опрос!$B$2:$B$66, 0)), "Нет", "Да")</f>
        <v>Нет</v>
      </c>
      <c r="C107" s="31" t="s">
        <v>655</v>
      </c>
      <c r="D107" s="30" t="s">
        <v>520</v>
      </c>
      <c r="E107" s="31" t="s">
        <v>432</v>
      </c>
      <c r="F107" s="31">
        <v>3</v>
      </c>
      <c r="G107" s="30" t="s">
        <v>452</v>
      </c>
      <c r="H107" s="31" t="s">
        <v>659</v>
      </c>
      <c r="I107" s="32">
        <v>224</v>
      </c>
      <c r="J107" s="19" t="s">
        <v>431</v>
      </c>
      <c r="K107" s="19" t="s">
        <v>431</v>
      </c>
      <c r="L107" s="19" t="s">
        <v>431</v>
      </c>
      <c r="M107" s="19" t="s">
        <v>431</v>
      </c>
    </row>
    <row r="108" spans="1:13" x14ac:dyDescent="0.35">
      <c r="A108" s="31" t="s">
        <v>390</v>
      </c>
      <c r="B108" s="31" t="str">
        <f>IF(ISNA(MATCH(A108, Опрос!$B$2:$B$66, 0)), "Нет", "Да")</f>
        <v>Да</v>
      </c>
      <c r="C108" s="31" t="s">
        <v>655</v>
      </c>
      <c r="D108" s="30" t="s">
        <v>505</v>
      </c>
      <c r="E108" s="31" t="s">
        <v>432</v>
      </c>
      <c r="F108" s="31">
        <v>19</v>
      </c>
      <c r="G108" s="30" t="s">
        <v>454</v>
      </c>
      <c r="H108" s="31" t="s">
        <v>659</v>
      </c>
      <c r="I108" s="32">
        <v>221</v>
      </c>
      <c r="J108" s="19" t="s">
        <v>431</v>
      </c>
      <c r="K108" s="19" t="s">
        <v>431</v>
      </c>
      <c r="L108" s="19" t="s">
        <v>431</v>
      </c>
      <c r="M108" s="19" t="s">
        <v>431</v>
      </c>
    </row>
    <row r="109" spans="1:13" x14ac:dyDescent="0.35">
      <c r="A109" s="31" t="s">
        <v>391</v>
      </c>
      <c r="B109" s="31" t="str">
        <f>IF(ISNA(MATCH(A109, Опрос!$B$2:$B$66, 0)), "Нет", "Да")</f>
        <v>Да</v>
      </c>
      <c r="C109" s="31" t="s">
        <v>655</v>
      </c>
      <c r="D109" s="30" t="s">
        <v>518</v>
      </c>
      <c r="E109" s="31" t="s">
        <v>432</v>
      </c>
      <c r="F109" s="31">
        <v>6</v>
      </c>
      <c r="G109" s="30" t="s">
        <v>445</v>
      </c>
      <c r="H109" s="31" t="s">
        <v>659</v>
      </c>
      <c r="I109" s="32">
        <v>22</v>
      </c>
      <c r="J109" s="19" t="s">
        <v>431</v>
      </c>
      <c r="K109" s="19" t="s">
        <v>431</v>
      </c>
      <c r="L109" s="19" t="s">
        <v>431</v>
      </c>
      <c r="M109" s="19" t="s">
        <v>431</v>
      </c>
    </row>
    <row r="110" spans="1:13" x14ac:dyDescent="0.35">
      <c r="A110" s="31" t="s">
        <v>595</v>
      </c>
      <c r="B110" s="31" t="str">
        <f>IF(ISNA(MATCH(A110, Опрос!$B$2:$B$66, 0)), "Нет", "Да")</f>
        <v>Нет</v>
      </c>
      <c r="C110" s="31" t="s">
        <v>655</v>
      </c>
      <c r="D110" s="30" t="s">
        <v>511</v>
      </c>
      <c r="E110" s="31" t="s">
        <v>432</v>
      </c>
      <c r="F110" s="31">
        <v>16</v>
      </c>
      <c r="G110" s="30" t="s">
        <v>443</v>
      </c>
      <c r="H110" s="31" t="s">
        <v>659</v>
      </c>
      <c r="I110" s="32">
        <v>202</v>
      </c>
      <c r="J110" s="19" t="s">
        <v>431</v>
      </c>
      <c r="K110" s="19" t="s">
        <v>431</v>
      </c>
      <c r="L110" s="19" t="s">
        <v>431</v>
      </c>
      <c r="M110" s="19" t="s">
        <v>431</v>
      </c>
    </row>
    <row r="111" spans="1:13" x14ac:dyDescent="0.35">
      <c r="A111" s="31" t="s">
        <v>596</v>
      </c>
      <c r="B111" s="31" t="str">
        <f>IF(ISNA(MATCH(A111, Опрос!$B$2:$B$66, 0)), "Нет", "Да")</f>
        <v>Нет</v>
      </c>
      <c r="C111" s="31" t="s">
        <v>655</v>
      </c>
      <c r="D111" s="30" t="s">
        <v>511</v>
      </c>
      <c r="E111" s="31" t="s">
        <v>432</v>
      </c>
      <c r="F111" s="31">
        <v>16</v>
      </c>
      <c r="G111" s="30" t="s">
        <v>450</v>
      </c>
      <c r="H111" s="31" t="s">
        <v>660</v>
      </c>
      <c r="I111" s="32">
        <v>211</v>
      </c>
      <c r="J111" s="19" t="s">
        <v>431</v>
      </c>
      <c r="K111" s="19" t="s">
        <v>431</v>
      </c>
      <c r="L111" s="19" t="s">
        <v>431</v>
      </c>
      <c r="M111" s="19" t="s">
        <v>431</v>
      </c>
    </row>
    <row r="112" spans="1:13" x14ac:dyDescent="0.35">
      <c r="A112" s="31" t="s">
        <v>597</v>
      </c>
      <c r="B112" s="31" t="str">
        <f>IF(ISNA(MATCH(A112, Опрос!$B$2:$B$66, 0)), "Нет", "Да")</f>
        <v>Да</v>
      </c>
      <c r="C112" s="31" t="s">
        <v>654</v>
      </c>
      <c r="D112" s="30" t="s">
        <v>513</v>
      </c>
      <c r="E112" s="31" t="s">
        <v>432</v>
      </c>
      <c r="F112" s="31">
        <v>7</v>
      </c>
      <c r="G112" s="30" t="s">
        <v>445</v>
      </c>
      <c r="H112" s="31" t="s">
        <v>658</v>
      </c>
      <c r="I112" s="32">
        <v>221</v>
      </c>
      <c r="J112" s="19" t="s">
        <v>431</v>
      </c>
      <c r="K112" s="19" t="s">
        <v>431</v>
      </c>
      <c r="L112" s="19" t="s">
        <v>431</v>
      </c>
      <c r="M112" s="19" t="s">
        <v>431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3A3F1-CEFE-4AB2-9B6F-DC68A23F406C}">
  <sheetPr codeName="Лист4"/>
  <dimension ref="A1:N17"/>
  <sheetViews>
    <sheetView zoomScale="89" workbookViewId="0">
      <pane ySplit="1" topLeftCell="A2" activePane="bottomLeft" state="frozen"/>
      <selection pane="bottomLeft" activeCell="B7" sqref="B7:H17"/>
    </sheetView>
  </sheetViews>
  <sheetFormatPr defaultRowHeight="15.5" x14ac:dyDescent="0.35"/>
  <cols>
    <col min="1" max="1" width="8.9140625" style="2" bestFit="1" customWidth="1"/>
    <col min="2" max="2" width="11.08203125" bestFit="1" customWidth="1"/>
    <col min="3" max="3" width="6.58203125" bestFit="1" customWidth="1"/>
    <col min="4" max="4" width="13.83203125" bestFit="1" customWidth="1"/>
    <col min="5" max="5" width="14.6640625" bestFit="1" customWidth="1"/>
    <col min="6" max="6" width="13.58203125" bestFit="1" customWidth="1"/>
    <col min="7" max="7" width="6.58203125" bestFit="1" customWidth="1"/>
    <col min="8" max="8" width="19.4140625" bestFit="1" customWidth="1"/>
    <col min="9" max="9" width="18.83203125" bestFit="1" customWidth="1"/>
    <col min="10" max="10" width="20.4140625" bestFit="1" customWidth="1"/>
    <col min="11" max="11" width="21.08203125" customWidth="1"/>
    <col min="12" max="12" width="15.9140625" bestFit="1" customWidth="1"/>
    <col min="13" max="13" width="18.58203125" customWidth="1"/>
    <col min="14" max="14" width="15.33203125" customWidth="1"/>
  </cols>
  <sheetData>
    <row r="1" spans="1:14" s="20" customFormat="1" ht="26" x14ac:dyDescent="0.35">
      <c r="A1" s="7" t="s">
        <v>401</v>
      </c>
      <c r="B1" s="7" t="s">
        <v>402</v>
      </c>
      <c r="C1" s="7" t="s">
        <v>435</v>
      </c>
      <c r="D1" s="8" t="s">
        <v>403</v>
      </c>
      <c r="E1" s="8" t="s">
        <v>433</v>
      </c>
      <c r="F1" s="8" t="s">
        <v>404</v>
      </c>
      <c r="G1" s="7" t="s">
        <v>405</v>
      </c>
      <c r="H1" s="8" t="s">
        <v>426</v>
      </c>
      <c r="I1" s="7" t="s">
        <v>423</v>
      </c>
      <c r="J1" s="8" t="s">
        <v>469</v>
      </c>
      <c r="K1" s="8" t="s">
        <v>478</v>
      </c>
      <c r="L1" s="20" t="s">
        <v>481</v>
      </c>
      <c r="M1" s="8" t="s">
        <v>407</v>
      </c>
      <c r="N1" s="8" t="s">
        <v>406</v>
      </c>
    </row>
    <row r="2" spans="1:14" ht="26" x14ac:dyDescent="0.35">
      <c r="A2" s="9">
        <v>45319</v>
      </c>
      <c r="B2" s="10">
        <v>5.6550925925925928E-2</v>
      </c>
      <c r="C2" s="10" t="s">
        <v>437</v>
      </c>
      <c r="D2" s="10" t="s">
        <v>476</v>
      </c>
      <c r="E2" s="14" t="s">
        <v>477</v>
      </c>
      <c r="F2" s="11" t="s">
        <v>470</v>
      </c>
      <c r="G2" s="11">
        <v>20</v>
      </c>
      <c r="H2" s="11" t="s">
        <v>429</v>
      </c>
      <c r="I2" s="12" t="s">
        <v>413</v>
      </c>
      <c r="J2" s="18" t="s">
        <v>471</v>
      </c>
      <c r="K2" s="19" t="s">
        <v>479</v>
      </c>
      <c r="L2" s="19">
        <v>13</v>
      </c>
      <c r="M2" s="13" t="str">
        <f>HYPERLINK("https://docs.google.com/document/d/1shaoJ8-QPJaFMcMxQv9CRRdZsr8Y4Qsh/edit?usp=sharing&amp;ouid=116520303839048730527&amp;rtpof=true&amp;sd=true", "Ссылка")</f>
        <v>Ссылка</v>
      </c>
      <c r="N2" s="13" t="str">
        <f>HYPERLINK("https://drive.google.com/file/d/1bM9xIjkszG3tPAR8FS-a0K2B8UXt1nhS/view?usp=drive_link", "Ссылка")</f>
        <v>Ссылка</v>
      </c>
    </row>
    <row r="3" spans="1:14" ht="26" x14ac:dyDescent="0.35">
      <c r="A3" s="9">
        <v>45321</v>
      </c>
      <c r="B3" s="14">
        <v>5.7685185185185187E-2</v>
      </c>
      <c r="C3" s="14" t="s">
        <v>437</v>
      </c>
      <c r="D3" s="14" t="s">
        <v>411</v>
      </c>
      <c r="E3" s="14" t="s">
        <v>477</v>
      </c>
      <c r="F3" s="11" t="s">
        <v>472</v>
      </c>
      <c r="G3" s="11">
        <v>20</v>
      </c>
      <c r="H3" s="11" t="s">
        <v>429</v>
      </c>
      <c r="I3" s="12" t="s">
        <v>413</v>
      </c>
      <c r="J3" s="18" t="s">
        <v>473</v>
      </c>
      <c r="K3" s="18" t="s">
        <v>480</v>
      </c>
      <c r="L3" s="19">
        <v>4</v>
      </c>
      <c r="M3" s="13" t="str">
        <f>HYPERLINK("https://docs.google.com/document/d/1xvLksVEPxqz51fquDSHzirkJteOxIzcZ/edit?usp=sharing&amp;ouid=116520303839048730527&amp;rtpof=true&amp;sd=true", "Ссылка")</f>
        <v>Ссылка</v>
      </c>
      <c r="N3" s="13" t="str">
        <f>HYPERLINK("https://drive.google.com/file/d/14d3hjiSgef27yKLQfrqH8TG5o9dQETlZ/view?usp=sharing", "Ссылка")</f>
        <v>Ссылка</v>
      </c>
    </row>
    <row r="4" spans="1:14" x14ac:dyDescent="0.35">
      <c r="A4" s="9">
        <v>45324</v>
      </c>
      <c r="B4" s="14">
        <v>5.4363425925925926E-2</v>
      </c>
      <c r="C4" s="14" t="s">
        <v>437</v>
      </c>
      <c r="D4" s="10" t="s">
        <v>408</v>
      </c>
      <c r="E4" s="14" t="s">
        <v>477</v>
      </c>
      <c r="F4" s="11" t="s">
        <v>474</v>
      </c>
      <c r="G4" s="11">
        <v>20</v>
      </c>
      <c r="H4" s="11" t="s">
        <v>440</v>
      </c>
      <c r="I4" s="12" t="s">
        <v>413</v>
      </c>
      <c r="J4" s="18" t="s">
        <v>475</v>
      </c>
      <c r="K4" s="18" t="s">
        <v>480</v>
      </c>
      <c r="L4" s="19">
        <v>12</v>
      </c>
      <c r="M4" s="13" t="str">
        <f>HYPERLINK("https://docs.google.com/document/d/1PB6ZwkUoLMS1lN3IFaxQy336G01XPhwuAXNkz6TpZYo/edit?usp=sharing", "Ссылка")</f>
        <v>Ссылка</v>
      </c>
      <c r="N4" s="13" t="str">
        <f>HYPERLINK("https://drive.google.com/file/d/11T1oMp-A4RBgbFaoKYsCw-Gf_7EP3nyr/view?usp=drive_link", "Ссылка")</f>
        <v>Ссылка</v>
      </c>
    </row>
    <row r="5" spans="1:14" x14ac:dyDescent="0.35">
      <c r="A5" s="9"/>
      <c r="B5" s="14"/>
      <c r="C5" s="14"/>
      <c r="D5" s="10"/>
      <c r="E5" s="14"/>
      <c r="F5" s="11"/>
      <c r="G5" s="11"/>
      <c r="H5" s="11"/>
      <c r="I5" s="12"/>
      <c r="J5" s="18"/>
      <c r="K5" s="18"/>
      <c r="L5" s="19"/>
      <c r="M5" s="6"/>
      <c r="N5" s="13"/>
    </row>
    <row r="6" spans="1:14" x14ac:dyDescent="0.35">
      <c r="B6" s="4"/>
      <c r="C6" s="4"/>
    </row>
    <row r="7" spans="1:14" ht="15.65" customHeight="1" x14ac:dyDescent="0.35">
      <c r="B7" s="40" t="s">
        <v>482</v>
      </c>
      <c r="C7" s="40"/>
      <c r="D7" s="40"/>
      <c r="E7" s="40"/>
      <c r="F7" s="40"/>
      <c r="G7" s="40"/>
      <c r="H7" s="40"/>
    </row>
    <row r="8" spans="1:14" x14ac:dyDescent="0.35">
      <c r="B8" s="40"/>
      <c r="C8" s="40"/>
      <c r="D8" s="40"/>
      <c r="E8" s="40"/>
      <c r="F8" s="40"/>
      <c r="G8" s="40"/>
      <c r="H8" s="40"/>
    </row>
    <row r="9" spans="1:14" x14ac:dyDescent="0.35">
      <c r="B9" s="40"/>
      <c r="C9" s="40"/>
      <c r="D9" s="40"/>
      <c r="E9" s="40"/>
      <c r="F9" s="40"/>
      <c r="G9" s="40"/>
      <c r="H9" s="40"/>
    </row>
    <row r="10" spans="1:14" x14ac:dyDescent="0.35">
      <c r="B10" s="40"/>
      <c r="C10" s="40"/>
      <c r="D10" s="40"/>
      <c r="E10" s="40"/>
      <c r="F10" s="40"/>
      <c r="G10" s="40"/>
      <c r="H10" s="40"/>
    </row>
    <row r="11" spans="1:14" x14ac:dyDescent="0.35">
      <c r="B11" s="40"/>
      <c r="C11" s="40"/>
      <c r="D11" s="40"/>
      <c r="E11" s="40"/>
      <c r="F11" s="40"/>
      <c r="G11" s="40"/>
      <c r="H11" s="40"/>
    </row>
    <row r="12" spans="1:14" x14ac:dyDescent="0.35">
      <c r="B12" s="40"/>
      <c r="C12" s="40"/>
      <c r="D12" s="40"/>
      <c r="E12" s="40"/>
      <c r="F12" s="40"/>
      <c r="G12" s="40"/>
      <c r="H12" s="40"/>
    </row>
    <row r="13" spans="1:14" x14ac:dyDescent="0.35">
      <c r="B13" s="40"/>
      <c r="C13" s="40"/>
      <c r="D13" s="40"/>
      <c r="E13" s="40"/>
      <c r="F13" s="40"/>
      <c r="G13" s="40"/>
      <c r="H13" s="40"/>
    </row>
    <row r="14" spans="1:14" x14ac:dyDescent="0.35">
      <c r="B14" s="40"/>
      <c r="C14" s="40"/>
      <c r="D14" s="40"/>
      <c r="E14" s="40"/>
      <c r="F14" s="40"/>
      <c r="G14" s="40"/>
      <c r="H14" s="40"/>
    </row>
    <row r="15" spans="1:14" x14ac:dyDescent="0.35">
      <c r="B15" s="40"/>
      <c r="C15" s="40"/>
      <c r="D15" s="40"/>
      <c r="E15" s="40"/>
      <c r="F15" s="40"/>
      <c r="G15" s="40"/>
      <c r="H15" s="40"/>
    </row>
    <row r="16" spans="1:14" x14ac:dyDescent="0.35">
      <c r="B16" s="40"/>
      <c r="C16" s="40"/>
      <c r="D16" s="40"/>
      <c r="E16" s="40"/>
      <c r="F16" s="40"/>
      <c r="G16" s="40"/>
      <c r="H16" s="40"/>
    </row>
    <row r="17" spans="2:8" x14ac:dyDescent="0.35">
      <c r="B17" s="40"/>
      <c r="C17" s="40"/>
      <c r="D17" s="40"/>
      <c r="E17" s="40"/>
      <c r="F17" s="40"/>
      <c r="G17" s="40"/>
      <c r="H17" s="40"/>
    </row>
  </sheetData>
  <mergeCells count="1">
    <mergeCell ref="B7:H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39307-1F50-4FE2-8963-74B3557BE2BC}">
  <sheetPr codeName="Лист6"/>
  <dimension ref="A1:J18"/>
  <sheetViews>
    <sheetView workbookViewId="0">
      <selection activeCell="I16" sqref="I16"/>
    </sheetView>
  </sheetViews>
  <sheetFormatPr defaultColWidth="8.83203125" defaultRowHeight="13" x14ac:dyDescent="0.3"/>
  <cols>
    <col min="1" max="1" width="9.9140625" style="15" bestFit="1" customWidth="1"/>
    <col min="2" max="2" width="11.08203125" style="15" bestFit="1" customWidth="1"/>
    <col min="3" max="3" width="8.83203125" style="15"/>
    <col min="4" max="4" width="15" style="15" customWidth="1"/>
    <col min="5" max="5" width="14.6640625" style="15" bestFit="1" customWidth="1"/>
    <col min="6" max="6" width="13.58203125" style="15" bestFit="1" customWidth="1"/>
    <col min="7" max="7" width="6.58203125" style="15" bestFit="1" customWidth="1"/>
    <col min="8" max="8" width="23.1640625" style="15" bestFit="1" customWidth="1"/>
    <col min="9" max="9" width="17.08203125" style="15" bestFit="1" customWidth="1"/>
    <col min="10" max="10" width="13.58203125" style="15" bestFit="1" customWidth="1"/>
    <col min="11" max="16384" width="8.83203125" style="15"/>
  </cols>
  <sheetData>
    <row r="1" spans="1:10" s="20" customFormat="1" ht="15.65" customHeight="1" x14ac:dyDescent="0.35">
      <c r="A1" s="7" t="s">
        <v>401</v>
      </c>
      <c r="B1" s="7" t="s">
        <v>402</v>
      </c>
      <c r="C1" s="7" t="s">
        <v>435</v>
      </c>
      <c r="D1" s="8" t="s">
        <v>403</v>
      </c>
      <c r="E1" s="8" t="s">
        <v>433</v>
      </c>
      <c r="F1" s="8" t="s">
        <v>404</v>
      </c>
      <c r="G1" s="7" t="s">
        <v>405</v>
      </c>
      <c r="H1" s="8" t="s">
        <v>483</v>
      </c>
      <c r="I1" s="8" t="s">
        <v>407</v>
      </c>
      <c r="J1" s="8" t="s">
        <v>406</v>
      </c>
    </row>
    <row r="2" spans="1:10" s="20" customFormat="1" ht="15.65" customHeight="1" x14ac:dyDescent="0.35">
      <c r="A2" s="21">
        <v>45323</v>
      </c>
      <c r="B2" s="10">
        <v>2.4930555555555556E-2</v>
      </c>
      <c r="C2" s="19" t="s">
        <v>437</v>
      </c>
      <c r="D2" s="14" t="s">
        <v>411</v>
      </c>
      <c r="E2" s="14" t="s">
        <v>477</v>
      </c>
      <c r="F2" s="19" t="s">
        <v>484</v>
      </c>
      <c r="G2" s="19">
        <v>20</v>
      </c>
      <c r="H2" s="12" t="s">
        <v>490</v>
      </c>
      <c r="I2" s="22" t="str">
        <f>HYPERLINK("https://docs.google.com/document/d/1ucWSS17uCUi2Y9M_XeKlS0Ky27SX9PwU/edit?usp=sharing&amp;ouid=116520303839048730527&amp;rtpof=true&amp;sd=true", "Ссылка")</f>
        <v>Ссылка</v>
      </c>
      <c r="J2" s="22" t="str">
        <f>HYPERLINK("https://drive.google.com/file/d/1N1mKZMmFpfqsssR-yKdIfBeebwDOYJyt/view?usp=drive_link", "Ссылка")</f>
        <v>Ссылка</v>
      </c>
    </row>
    <row r="3" spans="1:10" x14ac:dyDescent="0.3">
      <c r="A3" s="21">
        <v>45324</v>
      </c>
      <c r="B3" s="10">
        <v>2.8229166666666666E-2</v>
      </c>
      <c r="C3" s="19" t="s">
        <v>437</v>
      </c>
      <c r="D3" s="14" t="s">
        <v>411</v>
      </c>
      <c r="E3" s="10" t="s">
        <v>476</v>
      </c>
      <c r="F3" s="19" t="s">
        <v>485</v>
      </c>
      <c r="G3" s="19">
        <v>22</v>
      </c>
      <c r="H3" s="19" t="s">
        <v>487</v>
      </c>
      <c r="I3" s="22" t="str">
        <f>HYPERLINK("https://docs.google.com/document/d/12CbkFqGNVxyHt6f_8rQtIoxkLy5_FgMN/edit?usp=sharing&amp;ouid=116520303839048730527&amp;rtpof=true&amp;sd=true", "Ссылка")</f>
        <v>Ссылка</v>
      </c>
      <c r="J3" s="22" t="str">
        <f>HYPERLINK("https://drive.google.com/file/d/1LOSEFEXsy21UGyah4DSNg2UgvYcyHA--/view?usp=drive_link", "Ссылка")</f>
        <v>Ссылка</v>
      </c>
    </row>
    <row r="4" spans="1:10" x14ac:dyDescent="0.3">
      <c r="A4" s="21">
        <v>45324</v>
      </c>
      <c r="B4" s="10">
        <v>4.6168981481481484E-2</v>
      </c>
      <c r="C4" s="19" t="s">
        <v>437</v>
      </c>
      <c r="D4" s="14" t="s">
        <v>411</v>
      </c>
      <c r="E4" s="10" t="s">
        <v>476</v>
      </c>
      <c r="F4" s="19" t="s">
        <v>486</v>
      </c>
      <c r="G4" s="19">
        <v>21</v>
      </c>
      <c r="H4" s="19" t="s">
        <v>488</v>
      </c>
      <c r="I4" s="22" t="str">
        <f>HYPERLINK("https://docs.google.com/document/d/1tXYfMgWPfs1QgM6EFqGFEZ3U2aLePIHO4UyKzYrytlw/edit?usp=sharing", "Ссылка")</f>
        <v>Ссылка</v>
      </c>
      <c r="J4" s="22" t="str">
        <f>HYPERLINK("https://drive.google.com/file/d/1QOLn9Q-xh4aX517ELBq45lJv9MTzNFDd/view?usp=drive_link", "Ссылка")</f>
        <v>Ссылка</v>
      </c>
    </row>
    <row r="5" spans="1:10" x14ac:dyDescent="0.3">
      <c r="A5" s="21">
        <v>45324</v>
      </c>
      <c r="B5" s="10">
        <v>3.4074074074074076E-2</v>
      </c>
      <c r="C5" s="19" t="s">
        <v>437</v>
      </c>
      <c r="D5" s="10" t="s">
        <v>408</v>
      </c>
      <c r="E5" s="14" t="s">
        <v>477</v>
      </c>
      <c r="F5" s="19" t="s">
        <v>472</v>
      </c>
      <c r="G5" s="19">
        <v>21</v>
      </c>
      <c r="H5" s="19" t="s">
        <v>489</v>
      </c>
      <c r="I5" s="22" t="str">
        <f>HYPERLINK("https://docs.google.com/document/d/17fcDrp8fbbTn-XsXsFaCcuXov0YQ4qmH/edit?usp=sharing&amp;ouid=116520303839048730527&amp;rtpof=true&amp;sd=true", "Ссылка")</f>
        <v>Ссылка</v>
      </c>
      <c r="J5" s="22" t="str">
        <f>HYPERLINK("https://drive.google.com/file/d/1nrNMbxfmoeZPNDnKpXkkqaPBn5cSZhmI/view?usp=drive_link", "Ссылка")</f>
        <v>Ссылка</v>
      </c>
    </row>
    <row r="8" spans="1:10" x14ac:dyDescent="0.3">
      <c r="B8" s="40" t="s">
        <v>491</v>
      </c>
      <c r="C8" s="41"/>
      <c r="D8" s="41"/>
      <c r="E8" s="41"/>
      <c r="F8" s="41"/>
      <c r="G8" s="41"/>
      <c r="H8" s="41"/>
    </row>
    <row r="9" spans="1:10" x14ac:dyDescent="0.3">
      <c r="B9" s="41"/>
      <c r="C9" s="41"/>
      <c r="D9" s="41"/>
      <c r="E9" s="41"/>
      <c r="F9" s="41"/>
      <c r="G9" s="41"/>
      <c r="H9" s="41"/>
    </row>
    <row r="10" spans="1:10" x14ac:dyDescent="0.3">
      <c r="B10" s="41"/>
      <c r="C10" s="41"/>
      <c r="D10" s="41"/>
      <c r="E10" s="41"/>
      <c r="F10" s="41"/>
      <c r="G10" s="41"/>
      <c r="H10" s="41"/>
    </row>
    <row r="11" spans="1:10" x14ac:dyDescent="0.3">
      <c r="B11" s="41"/>
      <c r="C11" s="41"/>
      <c r="D11" s="41"/>
      <c r="E11" s="41"/>
      <c r="F11" s="41"/>
      <c r="G11" s="41"/>
      <c r="H11" s="41"/>
    </row>
    <row r="12" spans="1:10" x14ac:dyDescent="0.3">
      <c r="B12" s="41"/>
      <c r="C12" s="41"/>
      <c r="D12" s="41"/>
      <c r="E12" s="41"/>
      <c r="F12" s="41"/>
      <c r="G12" s="41"/>
      <c r="H12" s="41"/>
    </row>
    <row r="13" spans="1:10" x14ac:dyDescent="0.3">
      <c r="B13" s="41"/>
      <c r="C13" s="41"/>
      <c r="D13" s="41"/>
      <c r="E13" s="41"/>
      <c r="F13" s="41"/>
      <c r="G13" s="41"/>
      <c r="H13" s="41"/>
    </row>
    <row r="14" spans="1:10" x14ac:dyDescent="0.3">
      <c r="B14" s="41"/>
      <c r="C14" s="41"/>
      <c r="D14" s="41"/>
      <c r="E14" s="41"/>
      <c r="F14" s="41"/>
      <c r="G14" s="41"/>
      <c r="H14" s="41"/>
    </row>
    <row r="15" spans="1:10" x14ac:dyDescent="0.3">
      <c r="B15" s="41"/>
      <c r="C15" s="41"/>
      <c r="D15" s="41"/>
      <c r="E15" s="41"/>
      <c r="F15" s="41"/>
      <c r="G15" s="41"/>
      <c r="H15" s="41"/>
    </row>
    <row r="16" spans="1:10" x14ac:dyDescent="0.3">
      <c r="B16" s="41"/>
      <c r="C16" s="41"/>
      <c r="D16" s="41"/>
      <c r="E16" s="41"/>
      <c r="F16" s="41"/>
      <c r="G16" s="41"/>
      <c r="H16" s="41"/>
    </row>
    <row r="17" spans="2:8" x14ac:dyDescent="0.3">
      <c r="B17" s="41"/>
      <c r="C17" s="41"/>
      <c r="D17" s="41"/>
      <c r="E17" s="41"/>
      <c r="F17" s="41"/>
      <c r="G17" s="41"/>
      <c r="H17" s="41"/>
    </row>
    <row r="18" spans="2:8" x14ac:dyDescent="0.3">
      <c r="B18" s="41"/>
      <c r="C18" s="41"/>
      <c r="D18" s="41"/>
      <c r="E18" s="41"/>
      <c r="F18" s="41"/>
      <c r="G18" s="41"/>
      <c r="H18" s="41"/>
    </row>
  </sheetData>
  <mergeCells count="1">
    <mergeCell ref="B8:H1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g E A A B Q S w M E F A A C A A g A g a q O W O X W y E + k A A A A 9 g A A A B I A H A B D b 2 5 m a W c v U G F j a 2 F n Z S 5 4 b W w g o h g A K K A U A A A A A A A A A A A A A A A A A A A A A A A A A A A A h Y + 9 D o I w G E V f h X S n L X X A k I 8 y u E p i N B r X B i s 0 Q j H 9 s b y b g 4 / k K 4 h R 1 M 3 x n n u G e + / X G x R D 1 0 Y X a a z q d Y 4 S T F E k d d U f l K 5 z 5 N 0 x n q O C w 0 p U J 1 H L a J S 1 z Q Z 7 y F H j 3 D k j J I S A w w z 3 p i a M 0 o T s y + W m a m Q n 0 E d W / + V Y a e u E r i T i s H u N 4 Q w n L M U s T T E F M k E o l f 4 K b N z 7 b H 8 g L H z r v J H c + H i 9 B T J F I O 8 P / A F Q S w M E F A A C A A g A g a q O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G q j l h 4 E d q B 8 g E A A I c D A A A T A B w A R m 9 y b X V s Y X M v U 2 V j d G l v b j E u b S C i G A A o o B Q A A A A A A A A A A A A A A A A A A A A A A A A A A A C N U s 9 q E 0 E Y v w f y D s N 4 S W A J F M S D J Q d p F I s X I Q E P S Z B p d r Q h s z N l Z 4 K R E E i D R a F B U T w E C h X B B 1 h q Y 9 e k m 7 z C N 2 / k N 7 t J W 5 s e u o f Z Y b / f 3 5 n V v G X a S p J q 9 t 7 a z u f y O b 3 P Q u 4 T O I H Y H t r R F i k T w U 0 + R / C B i f s E C / s R E o h h h r O n v R Y X p V c q 7 O w p 1 S k 8 a w t e 2 l H S c G l 0 g V Y e N y r q n R S K + b p R 4 4 K / D V l A K l x 3 j D p o w F e I 4 A I i A u e 4 S S C x x / a o 1 B O 6 R 4 s e k V 0 h P G L C L i 9 6 K / t 1 p t f V f c 4 N u t 8 O 1 K / v G h 6 U 6 R W S e i / a 0 i / T l E C b g 3 q F G d Z c 6 T 2 g 8 A M W c I a 2 n 2 C a B Y A p c Z H g N w 7 m b g g z i C l a 1 d g e V n s Z q k A Z / p w z n 4 e 6 c C u R R + o r w B M h q i 0 m W K j L r k G z e G 0 5 Q f 3 L 1 G 5 t + Z d g h x i W 1 z a 1 k E n 9 R o X B j h L d Q N b e H 3 B d u H 9 c r 9 + n 8 B 0 i l I 0 o n i H S i c 8 M H 3 g k H c w x 9 Q g l 5 n a M M g v X w I 5 v A k 0 7 W I F / Y d 5 T g u k S x 7 B D t B / b z / i + E j a 8 Z z L s B C 7 t l w z 7 A V W H W D N K e X d g v 2 H Y C y f j z H G 8 K 8 2 j h y V X d B 3 S F f q z G e + G B N K n m e U S t 7 E 9 Q s 6 5 + 5 3 O S P p b R H b o V j z Y D e 5 P B B y j w c z B E 7 e 4 U 1 y m t 3 m H 1 Q Y c E w 3 T c o c w c 9 6 Y Y P Q f b V D M 5 9 r y P p e + / Q 9 Q S w E C L Q A U A A I A C A C B q o 5 Y 5 d b I T 6 Q A A A D 2 A A A A E g A A A A A A A A A A A A A A A A A A A A A A Q 2 9 u Z m l n L 1 B h Y 2 t h Z 2 U u e G 1 s U E s B A i 0 A F A A C A A g A g a q O W A / K 6 a u k A A A A 6 Q A A A B M A A A A A A A A A A A A A A A A A 8 A A A A F t D b 2 5 0 Z W 5 0 X 1 R 5 c G V z X S 5 4 b W x Q S w E C L Q A U A A I A C A C B q o 5 Y e B H a g f I B A A C H A w A A E w A A A A A A A A A A A A A A A A D h A Q A A R m 9 y b X V s Y X M v U 2 V j d G l v b j E u b V B L B Q Y A A A A A A w A D A M I A A A A g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5 E A A A A A A A A N c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D A l O U I l R D A l Q j g l R D E l O D E l R D E l O D I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k 1 O T E 3 N m U t N W Z h O S 0 0 O D U x L W E 0 Z G M t O T Z l N W I x N z c 5 N 2 Q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0 V D E 4 O j E 5 O j U w L j I 3 N D g 3 M z h a I i A v P j x F b n R y e S B U e X B l P S J G a W x s Q 2 9 s d W 1 u V H l w Z X M i I F Z h b H V l P S J z Q 1 F j R 0 J n T U d C Z 1 l H I i A v P j x F b n R y e S B U e X B l P S J G a W x s Q 2 9 s d W 1 u T m F t Z X M i I F Z h b H V l P S J z W y Z x d W 9 0 O 9 C U 0 L D R g t C w J n F 1 b 3 Q 7 L C Z x d W 9 0 O 9 C U 0 L v Q u N G C 0 L X Q u 9 G M 0 L 3 Q v t G B 0 Y L R j C Z x d W 9 0 O y w m c X V v d D v Q p N C Y 0 J 4 g 0 L j Q v d G C 0 L X R g N C y 0 Y z R j t G A 0 L A m c X V v d D s s J n F 1 b 3 Q 7 0 J j Q v N G P I N C 4 0 L 3 R h N C + 0 Y D Q v N C w 0 L 3 R g t C w J n F 1 b 3 Q 7 L C Z x d W 9 0 O 9 C S 0 L 7 Q t 9 G A 0 L D R g d G C J n F 1 b 3 Q 7 L C Z x d W 9 0 O 9 C U 0 L 7 Q u 9 C 2 0 L 3 Q v t G B 0 Y L R j C Z x d W 9 0 O y w m c X V v d D v Q k t G A 0 L X Q v N G P I N C / 0 Y D Q u N G F 0 L 7 Q t N C w I N C y I N G B 0 Y L Q s N G A 0 Y L Q s N C / J n F 1 b 3 Q 7 L C Z x d W 9 0 O 9 C h 0 Y H R i 9 C 7 0 L r Q s C D Q v d C w I N C 3 0 L D Q v 9 C 4 0 Y H R j C Z x d W 9 0 O y w m c X V v d D v Q o d G B 0 Y v Q u 9 C 6 0 L A g 0 L 3 Q s C D R g t G A 0 L D Q v d G B 0 L r R g N C 4 0 L / R g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b 0 L j R g d G C M S 9 B d X R v U m V t b 3 Z l Z E N v b H V t b n M x L n v Q l N C w 0 Y L Q s C w w f S Z x d W 9 0 O y w m c X V v d D t T Z W N 0 a W 9 u M S / Q m 9 C 4 0 Y H R g j E v Q X V 0 b 1 J l b W 9 2 Z W R D b 2 x 1 b W 5 z M S 5 7 0 J T Q u 9 C 4 0 Y L Q t d C 7 0 Y z Q v d C + 0 Y H R g t G M L D F 9 J n F 1 b 3 Q 7 L C Z x d W 9 0 O 1 N l Y 3 R p b 2 4 x L 9 C b 0 L j R g d G C M S 9 B d X R v U m V t b 3 Z l Z E N v b H V t b n M x L n v Q p N C Y 0 J 4 g 0 L j Q v d G C 0 L X R g N C y 0 Y z R j t G A 0 L A s M n 0 m c X V v d D s s J n F 1 b 3 Q 7 U 2 V j d G l v b j E v 0 J v Q u N G B 0 Y I x L 0 F 1 d G 9 S Z W 1 v d m V k Q 2 9 s d W 1 u c z E u e 9 C Y 0 L z R j y D Q u N C 9 0 Y T Q v t G A 0 L z Q s N C 9 0 Y L Q s C w z f S Z x d W 9 0 O y w m c X V v d D t T Z W N 0 a W 9 u M S / Q m 9 C 4 0 Y H R g j E v Q X V 0 b 1 J l b W 9 2 Z W R D b 2 x 1 b W 5 z M S 5 7 0 J L Q v t C 3 0 Y D Q s N G B 0 Y I s N H 0 m c X V v d D s s J n F 1 b 3 Q 7 U 2 V j d G l v b j E v 0 J v Q u N G B 0 Y I x L 0 F 1 d G 9 S Z W 1 v d m V k Q 2 9 s d W 1 u c z E u e 9 C U 0 L 7 Q u 9 C 2 0 L 3 Q v t G B 0 Y L R j C w 1 f S Z x d W 9 0 O y w m c X V v d D t T Z W N 0 a W 9 u M S / Q m 9 C 4 0 Y H R g j E v Q X V 0 b 1 J l b W 9 2 Z W R D b 2 x 1 b W 5 z M S 5 7 0 J L R g N C 1 0 L z R j y D Q v 9 G A 0 L j R h d C + 0 L T Q s C D Q s i D R g d G C 0 L D R g N G C 0 L D Q v y w 2 f S Z x d W 9 0 O y w m c X V v d D t T Z W N 0 a W 9 u M S / Q m 9 C 4 0 Y H R g j E v Q X V 0 b 1 J l b W 9 2 Z W R D b 2 x 1 b W 5 z M S 5 7 0 K H R g d G L 0 L v Q u t C w I N C 9 0 L A g 0 L f Q s N C / 0 L j R g d G M L D d 9 J n F 1 b 3 Q 7 L C Z x d W 9 0 O 1 N l Y 3 R p b 2 4 x L 9 C b 0 L j R g d G C M S 9 B d X R v U m V t b 3 Z l Z E N v b H V t b n M x L n v Q o d G B 0 Y v Q u 9 C 6 0 L A g 0 L 3 Q s C D R g t G A 0 L D Q v d G B 0 L r R g N C 4 0 L / R g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/ Q m 9 C 4 0 Y H R g j E v Q X V 0 b 1 J l b W 9 2 Z W R D b 2 x 1 b W 5 z M S 5 7 0 J T Q s N G C 0 L A s M H 0 m c X V v d D s s J n F 1 b 3 Q 7 U 2 V j d G l v b j E v 0 J v Q u N G B 0 Y I x L 0 F 1 d G 9 S Z W 1 v d m V k Q 2 9 s d W 1 u c z E u e 9 C U 0 L v Q u N G C 0 L X Q u 9 G M 0 L 3 Q v t G B 0 Y L R j C w x f S Z x d W 9 0 O y w m c X V v d D t T Z W N 0 a W 9 u M S / Q m 9 C 4 0 Y H R g j E v Q X V 0 b 1 J l b W 9 2 Z W R D b 2 x 1 b W 5 z M S 5 7 0 K T Q m N C e I N C 4 0 L 3 R g t C 1 0 Y D Q s t G M 0 Y 7 R g N C w L D J 9 J n F 1 b 3 Q 7 L C Z x d W 9 0 O 1 N l Y 3 R p b 2 4 x L 9 C b 0 L j R g d G C M S 9 B d X R v U m V t b 3 Z l Z E N v b H V t b n M x L n v Q m N C 8 0 Y 8 g 0 L j Q v d G E 0 L 7 R g N C 8 0 L D Q v d G C 0 L A s M 3 0 m c X V v d D s s J n F 1 b 3 Q 7 U 2 V j d G l v b j E v 0 J v Q u N G B 0 Y I x L 0 F 1 d G 9 S Z W 1 v d m V k Q 2 9 s d W 1 u c z E u e 9 C S 0 L 7 Q t 9 G A 0 L D R g d G C L D R 9 J n F 1 b 3 Q 7 L C Z x d W 9 0 O 1 N l Y 3 R p b 2 4 x L 9 C b 0 L j R g d G C M S 9 B d X R v U m V t b 3 Z l Z E N v b H V t b n M x L n v Q l N C + 0 L v Q t t C 9 0 L 7 R g d G C 0 Y w s N X 0 m c X V v d D s s J n F 1 b 3 Q 7 U 2 V j d G l v b j E v 0 J v Q u N G B 0 Y I x L 0 F 1 d G 9 S Z W 1 v d m V k Q 2 9 s d W 1 u c z E u e 9 C S 0 Y D Q t d C 8 0 Y 8 g 0 L / R g N C 4 0 Y X Q v t C 0 0 L A g 0 L I g 0 Y H R g t C w 0 Y D R g t C w 0 L 8 s N n 0 m c X V v d D s s J n F 1 b 3 Q 7 U 2 V j d G l v b j E v 0 J v Q u N G B 0 Y I x L 0 F 1 d G 9 S Z W 1 v d m V k Q 2 9 s d W 1 u c z E u e 9 C h 0 Y H R i 9 C 7 0 L r Q s C D Q v d C w I N C 3 0 L D Q v 9 C 4 0 Y H R j C w 3 f S Z x d W 9 0 O y w m c X V v d D t T Z W N 0 a W 9 u M S / Q m 9 C 4 0 Y H R g j E v Q X V 0 b 1 J l b W 9 2 Z W R D b 2 x 1 b W 5 z M S 5 7 0 K H R g d G L 0 L v Q u t C w I N C 9 0 L A g 0 Y L R g N C w 0 L 3 R g d C 6 0 Y D Q u N C / 0 Y I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U 5 Q i V E M C V C O C V E M S U 4 M S V E M S U 4 M j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8 l R D A l O U I l R D A l Q j g l R D E l O D E l R D E l O D I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M N d q C K + p Y T r r 4 g H q b p 7 T 1 A A A A A A I A A A A A A B B m A A A A A Q A A I A A A A E J u x Z H 6 b i 5 I 2 N O H M C X T 4 D 1 8 d C 7 f y 5 w e h Q p w O 2 a x C 1 u 4 A A A A A A 6 A A A A A A g A A I A A A A N D 8 q x p M e H b E h Q S F E D N T O D E R H J y I Y X Y H H c + 4 L e U / c 9 6 h U A A A A N S 2 k x / 3 Y D z n 9 d T n j 0 q U O H z l T H b 7 N 8 O L Q v M p f j Y m x J 4 O t F 0 K E 1 j V a 8 2 u 7 t b 4 c P B r x U c Y i w j v E 4 s b M 4 g g / G W L i O E f w W N z N p / u F D C P 4 u Y / o F x M Q A A A A B E g J m d i 5 9 S 0 c 1 q y k Q 3 r H R w 6 C R a v X U Z u Q C p B / F 7 D n k 7 g v O H D t m O b I Z k U s 0 C 7 H c 9 8 Z v K P h o 4 t k a l d V l M 9 a E G 5 X k U = < / D a t a M a s h u p > 
</file>

<file path=customXml/itemProps1.xml><?xml version="1.0" encoding="utf-8"?>
<ds:datastoreItem xmlns:ds="http://schemas.openxmlformats.org/officeDocument/2006/customXml" ds:itemID="{670D16EC-C392-468C-9605-675B7DB5F7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Описание базы</vt:lpstr>
      <vt:lpstr>Интервью</vt:lpstr>
      <vt:lpstr>Опрос</vt:lpstr>
      <vt:lpstr>Кодировочный лист</vt:lpstr>
      <vt:lpstr>Пилотаж_гайд</vt:lpstr>
      <vt:lpstr>Пилотаж_неопределенность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</dc:creator>
  <cp:lastModifiedBy>Тарнавский Семён Андреевич</cp:lastModifiedBy>
  <dcterms:created xsi:type="dcterms:W3CDTF">2024-04-14T14:39:17Z</dcterms:created>
  <dcterms:modified xsi:type="dcterms:W3CDTF">2024-04-24T11:09:02Z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2024-04-14T00:37:17+03:00</dcterms:created>
  <dcterms:modified xsi:type="dcterms:W3CDTF">2024-04-14T00:37:17+03:00</dcterms:modified>
  <cp:revision>0</cp:revision>
</cp:coreProperties>
</file>